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codeName="ThisWorkbook"/>
  <mc:AlternateContent xmlns:mc="http://schemas.openxmlformats.org/markup-compatibility/2006">
    <mc:Choice Requires="x15">
      <x15ac:absPath xmlns:x15ac="http://schemas.microsoft.com/office/spreadsheetml/2010/11/ac" url="\\n03-01420\Sharing Perolehan\88. BENGKEL SEMAKAN DAN PENAMBAHBAIKAN PERATURAN PENGURUSAN PEROLEHAN UNIVERSITI\FINAL PERATURAN\BAB B\"/>
    </mc:Choice>
  </mc:AlternateContent>
  <xr:revisionPtr revIDLastSave="0" documentId="13_ncr:1_{8935F526-DC6B-4A6F-B798-B01A27945AFC}" xr6:coauthVersionLast="36" xr6:coauthVersionMax="36" xr10:uidLastSave="{00000000-0000-0000-0000-000000000000}"/>
  <bookViews>
    <workbookView xWindow="0" yWindow="0" windowWidth="21570" windowHeight="3360" xr2:uid="{00000000-000D-0000-FFFF-FFFF00000000}"/>
  </bookViews>
  <sheets>
    <sheet name="RINGKASAN" sheetId="1" r:id="rId1"/>
    <sheet name="KEMUDAHAN KEWANGAN" sheetId="5" r:id="rId2"/>
    <sheet name="KIRAAN BUMI" sheetId="4" r:id="rId3"/>
    <sheet name="RUJUKAN SKOR" sheetId="6" r:id="rId4"/>
  </sheets>
  <externalReferences>
    <externalReference r:id="rId5"/>
  </externalReferences>
  <definedNames>
    <definedName name="_xlnm.Print_Area" localSheetId="1">'KEMUDAHAN KEWANGAN'!$A$1:$X$20</definedName>
    <definedName name="_xlnm.Print_Titles" localSheetId="0">RINGKASAN!$1:$6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5" l="1"/>
  <c r="M9" i="5"/>
  <c r="I38" i="1"/>
  <c r="W10" i="5"/>
  <c r="W11" i="5"/>
  <c r="U10" i="5"/>
  <c r="U11" i="5"/>
  <c r="Q10" i="5"/>
  <c r="Q11" i="5"/>
  <c r="Q12" i="5"/>
  <c r="K10" i="5"/>
  <c r="L10" i="5"/>
  <c r="M10" i="5"/>
  <c r="K11" i="5"/>
  <c r="L11" i="5"/>
  <c r="M11" i="5"/>
  <c r="J10" i="5"/>
  <c r="J11" i="5"/>
  <c r="I7" i="5"/>
  <c r="L7" i="5" l="1"/>
  <c r="J7" i="5"/>
  <c r="U7" i="5" l="1"/>
  <c r="L19" i="1" l="1"/>
  <c r="M31" i="1"/>
  <c r="L31" i="1"/>
  <c r="K31" i="1"/>
  <c r="J31" i="1"/>
  <c r="I31" i="1"/>
  <c r="M30" i="1"/>
  <c r="L30" i="1"/>
  <c r="K30" i="1"/>
  <c r="J30" i="1"/>
  <c r="I30" i="1"/>
  <c r="M29" i="1"/>
  <c r="M32" i="1" s="1"/>
  <c r="L29" i="1"/>
  <c r="K29" i="1"/>
  <c r="J29" i="1"/>
  <c r="I29" i="1"/>
  <c r="J32" i="1" l="1"/>
  <c r="K32" i="1"/>
  <c r="I32" i="1"/>
  <c r="L32" i="1"/>
  <c r="G10" i="5"/>
  <c r="I10" i="5" s="1"/>
  <c r="G11" i="5"/>
  <c r="I11" i="5" s="1"/>
  <c r="G7" i="5"/>
  <c r="Q7" i="5"/>
  <c r="W7" i="5"/>
  <c r="C8" i="5"/>
  <c r="G8" i="5"/>
  <c r="I8" i="5" s="1"/>
  <c r="Q8" i="5"/>
  <c r="U8" i="5"/>
  <c r="W8" i="5"/>
  <c r="C9" i="5"/>
  <c r="G9" i="5"/>
  <c r="I9" i="5" s="1"/>
  <c r="Q9" i="5"/>
  <c r="U9" i="5"/>
  <c r="W9" i="5"/>
  <c r="M38" i="1"/>
  <c r="L38" i="1"/>
  <c r="K38" i="1"/>
  <c r="J38" i="1"/>
  <c r="L8" i="5" l="1"/>
  <c r="M8" i="5" s="1"/>
  <c r="J8" i="5"/>
  <c r="K8" i="5" s="1"/>
  <c r="L9" i="5"/>
  <c r="J9" i="5"/>
  <c r="J19" i="1"/>
  <c r="J20" i="1"/>
  <c r="K20" i="1"/>
  <c r="K19" i="1"/>
  <c r="J14" i="1" l="1"/>
  <c r="J15" i="1" s="1"/>
  <c r="J40" i="1" s="1"/>
  <c r="K14" i="1"/>
  <c r="K15" i="1" s="1"/>
  <c r="K40" i="1" s="1"/>
  <c r="L14" i="1"/>
  <c r="L15" i="1" s="1"/>
  <c r="L40" i="1" s="1"/>
  <c r="M15" i="1"/>
  <c r="M40" i="1" s="1"/>
  <c r="I14" i="1"/>
  <c r="I15" i="1" s="1"/>
  <c r="I40" i="1" s="1"/>
  <c r="M23" i="1"/>
  <c r="L22" i="1"/>
  <c r="L23" i="1" s="1"/>
  <c r="K22" i="1"/>
  <c r="K23" i="1" s="1"/>
  <c r="J22" i="1"/>
  <c r="J23" i="1" s="1"/>
  <c r="I19" i="1" l="1"/>
  <c r="M7" i="5"/>
  <c r="K7" i="5"/>
  <c r="I20" i="1"/>
  <c r="I22" i="1" s="1"/>
  <c r="I23" i="1" s="1"/>
</calcChain>
</file>

<file path=xl/sharedStrings.xml><?xml version="1.0" encoding="utf-8"?>
<sst xmlns="http://schemas.openxmlformats.org/spreadsheetml/2006/main" count="159" uniqueCount="109">
  <si>
    <t>NO. SEBUT HARGA</t>
  </si>
  <si>
    <t>TARIKH PENILAIAN HARGA</t>
  </si>
  <si>
    <t>BIL. PENYEBUT HARGA</t>
  </si>
  <si>
    <t>BIL</t>
  </si>
  <si>
    <t>KRITERIA</t>
  </si>
  <si>
    <t>1/X</t>
  </si>
  <si>
    <t>2/X</t>
  </si>
  <si>
    <t>3/X</t>
  </si>
  <si>
    <t>4/X</t>
  </si>
  <si>
    <t>5/X</t>
  </si>
  <si>
    <t>i. Harga Tawaran Jadual Harga (RM)</t>
  </si>
  <si>
    <t>ii. Jaminan Penyebut Harga (RM)</t>
  </si>
  <si>
    <t>Anggaran Jabatan (RM)</t>
  </si>
  <si>
    <t>Perbezaan harga tawaran (RM)</t>
  </si>
  <si>
    <t>Peratusan Perbezaan (%)</t>
  </si>
  <si>
    <r>
      <rPr>
        <b/>
        <sz val="11"/>
        <color theme="1"/>
        <rFont val="Arial Narrow"/>
        <family val="2"/>
      </rPr>
      <t xml:space="preserve">a) </t>
    </r>
    <r>
      <rPr>
        <b/>
        <u/>
        <sz val="11"/>
        <color theme="1"/>
        <rFont val="Arial Narrow"/>
        <family val="2"/>
      </rPr>
      <t>ANALISA KELENGKAPAN BORANG</t>
    </r>
  </si>
  <si>
    <r>
      <rPr>
        <b/>
        <sz val="11"/>
        <color theme="1"/>
        <rFont val="Arial Narrow"/>
        <family val="2"/>
      </rPr>
      <t xml:space="preserve">d) </t>
    </r>
    <r>
      <rPr>
        <b/>
        <u/>
        <sz val="11"/>
        <color theme="1"/>
        <rFont val="Arial Narrow"/>
        <family val="2"/>
      </rPr>
      <t>RUMUSAN SYOR</t>
    </r>
  </si>
  <si>
    <t>…………………………….
Tandatangan &amp; Cap Ahli</t>
  </si>
  <si>
    <t>……..…………………….
Tandatangan &amp; Cap Ahli</t>
  </si>
  <si>
    <t>…………………………………..
Tandatangan &amp; Cap Pengerusi</t>
  </si>
  <si>
    <t>Borang Jaminan Pembekal (BEN/UPE/SH/005)</t>
  </si>
  <si>
    <t>Sijil Pendaftaran Syarikat (SSM)</t>
  </si>
  <si>
    <t>Sijil Taraf Bumiputera</t>
  </si>
  <si>
    <t>Sijil Kementerian Kewangan</t>
  </si>
  <si>
    <t>Surat Akuan Pembida</t>
  </si>
  <si>
    <t>MAKLUMAT TAWARAN</t>
  </si>
  <si>
    <t>JUMLAH SKOR</t>
  </si>
  <si>
    <t xml:space="preserve">KOD </t>
  </si>
  <si>
    <t>HARGA TAWARAN</t>
  </si>
  <si>
    <t>PENILAIAN MODAL MINIMA</t>
  </si>
  <si>
    <t>SKOR</t>
  </si>
  <si>
    <r>
      <rPr>
        <b/>
        <sz val="11"/>
        <color theme="1"/>
        <rFont val="Arial Narrow"/>
        <family val="2"/>
      </rPr>
      <t xml:space="preserve">b) </t>
    </r>
    <r>
      <rPr>
        <b/>
        <u/>
        <sz val="11"/>
        <color theme="1"/>
        <rFont val="Arial Narrow"/>
        <family val="2"/>
      </rPr>
      <t>ANALISA HARGA TAWARAN</t>
    </r>
  </si>
  <si>
    <t>Penilaian Modal Minima</t>
  </si>
  <si>
    <t>Nisbah Semasa Aset dan Liabiliti</t>
  </si>
  <si>
    <t>Margin Keuntungan</t>
  </si>
  <si>
    <t>-15% hingga 15%</t>
  </si>
  <si>
    <t>d) PENILAIAN PENGALAMAN DAN TEMPOH PENGHANTARAN</t>
  </si>
  <si>
    <t>Tempoh Penghantataran</t>
  </si>
  <si>
    <t>c) ANALISA KEMUDAHAN KEWANGAN (Pengiraan di lampiran)</t>
  </si>
  <si>
    <t>Syarikat yang tidak mempunyai modal minima</t>
  </si>
  <si>
    <t>Syarikat mempunyai  modal minima 2.5% daripada harga tawaran</t>
  </si>
  <si>
    <t>Syarikat mempunyai  modal minima 5% daripada harga tawaran</t>
  </si>
  <si>
    <t>Skor</t>
  </si>
  <si>
    <t>Penilaian Kemudahan Kredit:</t>
  </si>
  <si>
    <t>Purata Penyata Bank dan jumlah kemudahan kredit akan dibandingkan dengan nilai tawaran.  Syarikat hendaklah mempunyai modal minima yang mencukupi.</t>
  </si>
  <si>
    <t>Penilaian Penyata Bank :</t>
  </si>
  <si>
    <t>PERBEZAAN</t>
  </si>
  <si>
    <t>5 % DARI HARGA TAWARAN</t>
  </si>
  <si>
    <t>2.5% DARI HARGA TAWARAN</t>
  </si>
  <si>
    <t>JUMLAH</t>
  </si>
  <si>
    <t>PURATA</t>
  </si>
  <si>
    <t>CATATAN</t>
  </si>
  <si>
    <t>PENILAIAN PENYATA BANK</t>
  </si>
  <si>
    <t>PENGIRAAN NISBAH SEMASA</t>
  </si>
  <si>
    <t>PENGIRAAN MARGIN KEUNTUNGAN</t>
  </si>
  <si>
    <t>ASET SEMASA</t>
  </si>
  <si>
    <t>LIABILITI SEMASA</t>
  </si>
  <si>
    <t>NISBAH SEMASA</t>
  </si>
  <si>
    <t>NISBAH MARGIN BERSIH</t>
  </si>
  <si>
    <t>JUALAN BERSIH</t>
  </si>
  <si>
    <t>UNTUNG BERSIH</t>
  </si>
  <si>
    <t>Kemudahan overdaft/pinjaman atau mana-mana kemudahan kredit  daripada bank/institusi kewangan</t>
  </si>
  <si>
    <t xml:space="preserve">Nisbah Semasa &gt; 5% </t>
  </si>
  <si>
    <t xml:space="preserve">Nisbah Semasa &gt; 1% </t>
  </si>
  <si>
    <t>Nisbah Semasa &lt; 1%</t>
  </si>
  <si>
    <t>Nisbah Margin Untung Bersih  +</t>
  </si>
  <si>
    <t>Nisbah Margin Untung Bersih  (-)</t>
  </si>
  <si>
    <t>BULAN MAC</t>
  </si>
  <si>
    <t>BULAN APR</t>
  </si>
  <si>
    <t>BULAN MEI</t>
  </si>
  <si>
    <t>OVERDRAF</t>
  </si>
  <si>
    <t>SKOR (30%)
(A)</t>
  </si>
  <si>
    <t>SKOR (10%)
(B)</t>
  </si>
  <si>
    <t>SKOR (10%)
(C)</t>
  </si>
  <si>
    <t>JUMLAH SKOR
(A) + (B) + (C)</t>
  </si>
  <si>
    <t>Analisa Harga Tawaran</t>
  </si>
  <si>
    <t>Penilaian harga tawaran berdasarkan kepada kategori harga yang munasabah</t>
  </si>
  <si>
    <t xml:space="preserve">Ulasan (Jika Berkaitan);
</t>
  </si>
  <si>
    <t>Pengiraan berdasarkan kepada purata bank 3 bulan terkini</t>
  </si>
  <si>
    <t>Nisbah Semasa</t>
  </si>
  <si>
    <t>JUMLAH KESELURUHAN (100%)</t>
  </si>
  <si>
    <t>Dokumen lengkap dan masih berkuat kuasa</t>
  </si>
  <si>
    <t>Dokumen tidak lengkap atau tarikh telah tamat</t>
  </si>
  <si>
    <t>Munasabah</t>
  </si>
  <si>
    <t>Rendah</t>
  </si>
  <si>
    <t>Tinggi</t>
  </si>
  <si>
    <t>Tidak Munasabah</t>
  </si>
  <si>
    <t>ULASAN</t>
  </si>
  <si>
    <t>Skor kewangan berdasarkan elemen berikut;</t>
  </si>
  <si>
    <t>Ada Pengalaman dan bukti pengalaman (disertakan lampiran Surat Setuju Terima/Pesanan Tempatan/Kontrak/Surat Lantikan)</t>
  </si>
  <si>
    <t>Ada Pengalaman tetapi tidak boleh dibuktikan (tidak menyertakan Surat Setuju Terima/Pesanan Tempatan/Kontrak/Surat Lantikan)</t>
  </si>
  <si>
    <t>Tiada Pengalaman dan tiada sebarang dokumen sokongan disertakan / tidak dinilai (tidak memenuhi syarat)</t>
  </si>
  <si>
    <t>Tempoh Pembekalan lebih singkat</t>
  </si>
  <si>
    <t>Tempoh Pembekalan sama seperti yang ditetapkan</t>
  </si>
  <si>
    <t>Tempoh Pembekalan melebihi tempoh yang ditetapkan</t>
  </si>
  <si>
    <t>d) PENILAIAN TEMPOH PENGHANTARAN</t>
  </si>
  <si>
    <t>-15% Hingga 15%</t>
  </si>
  <si>
    <t>-30% Hingga -15%</t>
  </si>
  <si>
    <t>+15% Hingga 30%</t>
  </si>
  <si>
    <t>Melebihi +30% Atau -30%</t>
  </si>
  <si>
    <t>Melebihi 15% hingga 30%</t>
  </si>
  <si>
    <t>Melebihi +30% atau -30%</t>
  </si>
  <si>
    <t>-30% hingga -15%</t>
  </si>
  <si>
    <t xml:space="preserve">Menunjukkan kedudukan aset semasa berbanding liabiliti semasa untuk menilai kecairan syarikat dan kebolehan membayar hutang jangka pendek. Nilai nisbah yang lebih besar adalah lebih baik
</t>
  </si>
  <si>
    <t xml:space="preserve">Bagi menilai kecairan jangka masa singkat tanpa bergantung kepada hasil jualan daripada stok sedia ada. Nilai nisbah yang lebih besar adalah lebih baik
      </t>
  </si>
  <si>
    <t>FASILITI KREDIT LAIN</t>
  </si>
  <si>
    <t>C) ANALISA KEMUDAHAN KEWANGAN (TOTAL 50%)</t>
  </si>
  <si>
    <t>Pengalaman Syarikat Berkaitan</t>
  </si>
  <si>
    <t>c) PENILAIAN PENGALAMAN BERKAITAN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</si>
</sst>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.0000_);_(* \(#,##0.0000\);_(* &quot;-&quot;??_);_(@_)"/>
    <numFmt numFmtId="165" formatCode="0.0%"/>
  </numFmts>
  <fonts count="12" x14ac:knownFonts="1">
    <font>
      <sz val="10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u/>
      <sz val="11"/>
      <color theme="1"/>
      <name val="Arial Narrow"/>
      <family val="2"/>
    </font>
    <font>
      <sz val="10"/>
      <color theme="1"/>
      <name val="Arial Narrow"/>
      <family val="2"/>
    </font>
    <font>
      <b/>
      <sz val="16"/>
      <name val="Arial Narrow"/>
      <family val="2"/>
    </font>
    <font>
      <sz val="10"/>
      <name val="Arial"/>
      <family val="2"/>
    </font>
    <font>
      <sz val="14"/>
      <name val="Arial Narrow"/>
      <family val="2"/>
    </font>
    <font>
      <sz val="16"/>
      <name val="Arial Narrow"/>
      <family val="2"/>
    </font>
    <font>
      <b/>
      <sz val="16"/>
      <color rgb="FFFF0000"/>
      <name val="Arial Narrow"/>
      <family val="2"/>
    </font>
    <font>
      <b/>
      <u/>
      <sz val="16"/>
      <name val="Arial Narrow"/>
      <family val="2"/>
    </font>
    <font>
      <u/>
      <sz val="16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4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6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/>
    <xf numFmtId="0" fontId="1" fillId="0" borderId="1" xfId="0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/>
    </xf>
    <xf numFmtId="0" fontId="1" fillId="0" borderId="0" xfId="0" applyFont="1" applyBorder="1" applyAlignment="1">
      <alignment vertical="top"/>
    </xf>
    <xf numFmtId="43" fontId="1" fillId="0" borderId="1" xfId="0" applyNumberFormat="1" applyFont="1" applyBorder="1" applyAlignment="1">
      <alignment vertical="top"/>
    </xf>
    <xf numFmtId="0" fontId="1" fillId="0" borderId="5" xfId="0" applyFont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1" fillId="0" borderId="18" xfId="0" applyFont="1" applyBorder="1" applyAlignment="1">
      <alignment horizontal="center" vertical="top"/>
    </xf>
    <xf numFmtId="0" fontId="1" fillId="0" borderId="18" xfId="0" applyFont="1" applyBorder="1" applyAlignment="1">
      <alignment horizontal="center" vertical="center"/>
    </xf>
    <xf numFmtId="9" fontId="1" fillId="0" borderId="1" xfId="1" applyFont="1" applyBorder="1" applyAlignment="1">
      <alignment horizontal="center" vertical="top"/>
    </xf>
    <xf numFmtId="9" fontId="1" fillId="0" borderId="18" xfId="1" applyFont="1" applyBorder="1" applyAlignment="1">
      <alignment horizontal="center" vertical="center"/>
    </xf>
    <xf numFmtId="43" fontId="1" fillId="0" borderId="27" xfId="0" applyNumberFormat="1" applyFont="1" applyBorder="1" applyAlignment="1">
      <alignment vertical="top"/>
    </xf>
    <xf numFmtId="9" fontId="1" fillId="0" borderId="18" xfId="1" applyFont="1" applyBorder="1" applyAlignment="1">
      <alignment horizontal="center" vertical="top"/>
    </xf>
    <xf numFmtId="0" fontId="2" fillId="0" borderId="0" xfId="0" applyFont="1" applyAlignment="1">
      <alignment vertical="center"/>
    </xf>
    <xf numFmtId="0" fontId="1" fillId="0" borderId="0" xfId="0" quotePrefix="1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1" xfId="0" applyNumberFormat="1" applyFont="1" applyBorder="1" applyAlignment="1">
      <alignment horizontal="center" vertical="center"/>
    </xf>
    <xf numFmtId="9" fontId="1" fillId="0" borderId="18" xfId="0" applyNumberFormat="1" applyFont="1" applyBorder="1" applyAlignment="1">
      <alignment horizontal="center" vertical="center"/>
    </xf>
    <xf numFmtId="9" fontId="2" fillId="0" borderId="18" xfId="0" applyNumberFormat="1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7" xfId="0" applyNumberFormat="1" applyFont="1" applyBorder="1" applyAlignment="1">
      <alignment horizontal="center" vertical="center"/>
    </xf>
    <xf numFmtId="0" fontId="7" fillId="0" borderId="33" xfId="2" applyFont="1" applyFill="1" applyBorder="1" applyAlignment="1">
      <alignment vertical="top"/>
    </xf>
    <xf numFmtId="0" fontId="7" fillId="4" borderId="0" xfId="2" applyFont="1" applyFill="1" applyBorder="1" applyAlignment="1">
      <alignment vertical="top"/>
    </xf>
    <xf numFmtId="9" fontId="7" fillId="4" borderId="26" xfId="2" applyNumberFormat="1" applyFont="1" applyFill="1" applyBorder="1" applyAlignment="1">
      <alignment horizontal="center" vertical="top"/>
    </xf>
    <xf numFmtId="9" fontId="7" fillId="4" borderId="0" xfId="2" applyNumberFormat="1" applyFont="1" applyFill="1" applyBorder="1" applyAlignment="1">
      <alignment horizontal="center" vertical="top"/>
    </xf>
    <xf numFmtId="0" fontId="5" fillId="3" borderId="0" xfId="2" applyFont="1" applyFill="1" applyAlignment="1"/>
    <xf numFmtId="0" fontId="5" fillId="3" borderId="0" xfId="3" applyNumberFormat="1" applyFont="1" applyFill="1" applyAlignment="1">
      <alignment horizontal="center"/>
    </xf>
    <xf numFmtId="4" fontId="5" fillId="3" borderId="0" xfId="3" applyNumberFormat="1" applyFont="1" applyFill="1" applyAlignment="1">
      <alignment horizontal="center"/>
    </xf>
    <xf numFmtId="9" fontId="5" fillId="3" borderId="0" xfId="4" applyFont="1" applyFill="1" applyBorder="1" applyAlignment="1">
      <alignment horizontal="center"/>
    </xf>
    <xf numFmtId="0" fontId="8" fillId="3" borderId="0" xfId="2" applyFont="1" applyFill="1" applyAlignment="1"/>
    <xf numFmtId="0" fontId="8" fillId="3" borderId="0" xfId="2" applyFont="1" applyFill="1"/>
    <xf numFmtId="0" fontId="5" fillId="2" borderId="34" xfId="2" applyNumberFormat="1" applyFont="1" applyFill="1" applyBorder="1" applyAlignment="1">
      <alignment horizontal="center" vertical="center" wrapText="1"/>
    </xf>
    <xf numFmtId="49" fontId="9" fillId="2" borderId="16" xfId="3" applyNumberFormat="1" applyFont="1" applyFill="1" applyBorder="1" applyAlignment="1">
      <alignment horizontal="center" vertical="center" wrapText="1"/>
    </xf>
    <xf numFmtId="16" fontId="5" fillId="2" borderId="16" xfId="3" applyNumberFormat="1" applyFont="1" applyFill="1" applyBorder="1" applyAlignment="1">
      <alignment horizontal="center" vertical="center"/>
    </xf>
    <xf numFmtId="0" fontId="5" fillId="2" borderId="16" xfId="2" applyFont="1" applyFill="1" applyBorder="1" applyAlignment="1">
      <alignment horizontal="center" vertical="center" wrapText="1"/>
    </xf>
    <xf numFmtId="9" fontId="5" fillId="2" borderId="16" xfId="4" applyFont="1" applyFill="1" applyBorder="1" applyAlignment="1">
      <alignment horizontal="center" vertical="center" wrapText="1"/>
    </xf>
    <xf numFmtId="0" fontId="5" fillId="2" borderId="19" xfId="2" applyFont="1" applyFill="1" applyBorder="1" applyAlignment="1">
      <alignment horizontal="center" vertical="center" wrapText="1"/>
    </xf>
    <xf numFmtId="0" fontId="5" fillId="3" borderId="0" xfId="2" applyFont="1" applyFill="1" applyAlignment="1">
      <alignment vertical="center"/>
    </xf>
    <xf numFmtId="0" fontId="8" fillId="3" borderId="0" xfId="2" applyFont="1" applyFill="1" applyAlignment="1">
      <alignment vertical="center"/>
    </xf>
    <xf numFmtId="0" fontId="8" fillId="0" borderId="0" xfId="2" applyFont="1" applyFill="1" applyBorder="1" applyAlignment="1">
      <alignment vertical="center" wrapText="1"/>
    </xf>
    <xf numFmtId="9" fontId="5" fillId="0" borderId="19" xfId="4" applyFont="1" applyFill="1" applyBorder="1" applyAlignment="1">
      <alignment horizontal="center" vertical="center" wrapText="1"/>
    </xf>
    <xf numFmtId="0" fontId="8" fillId="4" borderId="0" xfId="2" applyFont="1" applyFill="1" applyBorder="1" applyAlignment="1">
      <alignment horizontal="left" vertical="top"/>
    </xf>
    <xf numFmtId="0" fontId="5" fillId="4" borderId="23" xfId="2" applyFont="1" applyFill="1" applyBorder="1" applyAlignment="1">
      <alignment vertical="center" wrapText="1"/>
    </xf>
    <xf numFmtId="0" fontId="8" fillId="3" borderId="0" xfId="2" applyFont="1" applyFill="1" applyBorder="1"/>
    <xf numFmtId="0" fontId="8" fillId="4" borderId="33" xfId="2" applyFont="1" applyFill="1" applyBorder="1" applyAlignment="1">
      <alignment horizontal="left" vertical="top"/>
    </xf>
    <xf numFmtId="0" fontId="10" fillId="3" borderId="26" xfId="2" applyFont="1" applyFill="1" applyBorder="1" applyAlignment="1">
      <alignment horizontal="center" vertical="top"/>
    </xf>
    <xf numFmtId="0" fontId="8" fillId="0" borderId="33" xfId="2" applyFont="1" applyFill="1" applyBorder="1" applyAlignment="1">
      <alignment vertical="top"/>
    </xf>
    <xf numFmtId="0" fontId="8" fillId="0" borderId="0" xfId="2" applyFont="1" applyFill="1" applyBorder="1" applyAlignment="1">
      <alignment vertical="top"/>
    </xf>
    <xf numFmtId="0" fontId="8" fillId="4" borderId="0" xfId="2" applyFont="1" applyFill="1" applyBorder="1" applyAlignment="1">
      <alignment vertical="top" wrapText="1"/>
    </xf>
    <xf numFmtId="0" fontId="8" fillId="4" borderId="26" xfId="2" applyFont="1" applyFill="1" applyBorder="1" applyAlignment="1">
      <alignment vertical="top" wrapText="1"/>
    </xf>
    <xf numFmtId="0" fontId="8" fillId="4" borderId="33" xfId="2" applyFont="1" applyFill="1" applyBorder="1" applyAlignment="1">
      <alignment vertical="top" wrapText="1"/>
    </xf>
    <xf numFmtId="9" fontId="8" fillId="4" borderId="26" xfId="2" applyNumberFormat="1" applyFont="1" applyFill="1" applyBorder="1" applyAlignment="1">
      <alignment horizontal="center" vertical="top"/>
    </xf>
    <xf numFmtId="0" fontId="11" fillId="3" borderId="0" xfId="2" applyFont="1" applyFill="1" applyBorder="1" applyAlignment="1">
      <alignment horizontal="left" vertical="top"/>
    </xf>
    <xf numFmtId="9" fontId="8" fillId="4" borderId="26" xfId="2" applyNumberFormat="1" applyFont="1" applyFill="1" applyBorder="1" applyAlignment="1">
      <alignment horizontal="left" vertical="top"/>
    </xf>
    <xf numFmtId="0" fontId="8" fillId="0" borderId="32" xfId="2" applyFont="1" applyFill="1" applyBorder="1" applyAlignment="1">
      <alignment vertical="top"/>
    </xf>
    <xf numFmtId="0" fontId="8" fillId="0" borderId="31" xfId="2" applyFont="1" applyFill="1" applyBorder="1" applyAlignment="1">
      <alignment vertical="top"/>
    </xf>
    <xf numFmtId="0" fontId="8" fillId="4" borderId="31" xfId="2" applyFont="1" applyFill="1" applyBorder="1"/>
    <xf numFmtId="0" fontId="8" fillId="4" borderId="30" xfId="2" applyFont="1" applyFill="1" applyBorder="1"/>
    <xf numFmtId="0" fontId="8" fillId="4" borderId="31" xfId="2" applyFont="1" applyFill="1" applyBorder="1" applyAlignment="1">
      <alignment vertical="top" wrapText="1"/>
    </xf>
    <xf numFmtId="0" fontId="8" fillId="4" borderId="30" xfId="2" applyFont="1" applyFill="1" applyBorder="1" applyAlignment="1">
      <alignment vertical="top" wrapText="1"/>
    </xf>
    <xf numFmtId="0" fontId="8" fillId="4" borderId="32" xfId="2" applyFont="1" applyFill="1" applyBorder="1" applyAlignment="1">
      <alignment vertical="top" wrapText="1"/>
    </xf>
    <xf numFmtId="0" fontId="8" fillId="4" borderId="0" xfId="2" applyFont="1" applyFill="1" applyBorder="1"/>
    <xf numFmtId="0" fontId="8" fillId="0" borderId="0" xfId="2" applyFont="1" applyFill="1" applyBorder="1"/>
    <xf numFmtId="0" fontId="5" fillId="0" borderId="0" xfId="2" applyNumberFormat="1" applyFont="1" applyFill="1" applyBorder="1" applyAlignment="1">
      <alignment horizontal="center" vertical="top"/>
    </xf>
    <xf numFmtId="4" fontId="8" fillId="0" borderId="0" xfId="3" applyNumberFormat="1" applyFont="1" applyFill="1" applyBorder="1" applyAlignment="1">
      <alignment horizontal="center"/>
    </xf>
    <xf numFmtId="0" fontId="8" fillId="4" borderId="0" xfId="2" applyFont="1" applyFill="1" applyBorder="1" applyAlignment="1">
      <alignment horizontal="left" vertical="top" wrapText="1"/>
    </xf>
    <xf numFmtId="9" fontId="8" fillId="3" borderId="0" xfId="4" applyFont="1" applyFill="1" applyAlignment="1">
      <alignment horizontal="center"/>
    </xf>
    <xf numFmtId="0" fontId="8" fillId="3" borderId="0" xfId="2" applyFont="1" applyFill="1" applyAlignment="1">
      <alignment wrapText="1"/>
    </xf>
    <xf numFmtId="0" fontId="8" fillId="3" borderId="0" xfId="2" applyNumberFormat="1" applyFont="1" applyFill="1" applyAlignment="1">
      <alignment horizontal="center"/>
    </xf>
    <xf numFmtId="4" fontId="8" fillId="3" borderId="0" xfId="3" applyNumberFormat="1" applyFont="1" applyFill="1" applyAlignment="1">
      <alignment horizontal="center"/>
    </xf>
    <xf numFmtId="0" fontId="5" fillId="3" borderId="23" xfId="2" applyFont="1" applyFill="1" applyBorder="1" applyAlignment="1">
      <alignment vertical="center"/>
    </xf>
    <xf numFmtId="0" fontId="5" fillId="3" borderId="25" xfId="2" applyFont="1" applyFill="1" applyBorder="1" applyAlignment="1">
      <alignment vertical="center"/>
    </xf>
    <xf numFmtId="0" fontId="8" fillId="4" borderId="0" xfId="2" applyFont="1" applyFill="1" applyBorder="1" applyAlignment="1">
      <alignment horizontal="left" vertical="center"/>
    </xf>
    <xf numFmtId="0" fontId="8" fillId="4" borderId="26" xfId="2" applyFont="1" applyFill="1" applyBorder="1" applyAlignment="1">
      <alignment horizontal="left" vertical="center"/>
    </xf>
    <xf numFmtId="0" fontId="8" fillId="4" borderId="25" xfId="2" applyFont="1" applyFill="1" applyBorder="1" applyAlignment="1">
      <alignment vertical="center" wrapText="1"/>
    </xf>
    <xf numFmtId="0" fontId="8" fillId="4" borderId="24" xfId="2" applyFont="1" applyFill="1" applyBorder="1" applyAlignment="1">
      <alignment vertical="center" wrapText="1"/>
    </xf>
    <xf numFmtId="0" fontId="8" fillId="3" borderId="0" xfId="2" applyFont="1" applyFill="1" applyBorder="1" applyAlignment="1">
      <alignment vertical="center"/>
    </xf>
    <xf numFmtId="0" fontId="8" fillId="0" borderId="19" xfId="2" applyFont="1" applyFill="1" applyBorder="1" applyAlignment="1">
      <alignment horizontal="center" vertical="center" wrapText="1"/>
    </xf>
    <xf numFmtId="16" fontId="8" fillId="0" borderId="19" xfId="2" quotePrefix="1" applyNumberFormat="1" applyFont="1" applyFill="1" applyBorder="1" applyAlignment="1">
      <alignment horizontal="center" vertical="center"/>
    </xf>
    <xf numFmtId="4" fontId="8" fillId="0" borderId="19" xfId="3" quotePrefix="1" applyNumberFormat="1" applyFont="1" applyFill="1" applyBorder="1" applyAlignment="1">
      <alignment horizontal="center" vertical="center" wrapText="1"/>
    </xf>
    <xf numFmtId="4" fontId="8" fillId="0" borderId="19" xfId="2" quotePrefix="1" applyNumberFormat="1" applyFont="1" applyFill="1" applyBorder="1" applyAlignment="1">
      <alignment horizontal="right" vertical="center" wrapText="1"/>
    </xf>
    <xf numFmtId="4" fontId="8" fillId="0" borderId="19" xfId="3" applyNumberFormat="1" applyFont="1" applyFill="1" applyBorder="1" applyAlignment="1">
      <alignment horizontal="right" vertical="center" wrapText="1"/>
    </xf>
    <xf numFmtId="43" fontId="8" fillId="0" borderId="19" xfId="3" quotePrefix="1" applyFont="1" applyFill="1" applyBorder="1" applyAlignment="1">
      <alignment horizontal="right" vertical="center" wrapText="1"/>
    </xf>
    <xf numFmtId="43" fontId="5" fillId="0" borderId="19" xfId="2" applyNumberFormat="1" applyFont="1" applyFill="1" applyBorder="1" applyAlignment="1">
      <alignment horizontal="center" vertical="center" wrapText="1"/>
    </xf>
    <xf numFmtId="43" fontId="8" fillId="0" borderId="19" xfId="3" applyFont="1" applyFill="1" applyBorder="1" applyAlignment="1">
      <alignment horizontal="center" vertical="center" wrapText="1"/>
    </xf>
    <xf numFmtId="43" fontId="5" fillId="0" borderId="19" xfId="3" applyFont="1" applyFill="1" applyBorder="1" applyAlignment="1">
      <alignment horizontal="center" vertical="center" wrapText="1"/>
    </xf>
    <xf numFmtId="16" fontId="8" fillId="3" borderId="20" xfId="2" quotePrefix="1" applyNumberFormat="1" applyFont="1" applyFill="1" applyBorder="1" applyAlignment="1">
      <alignment horizontal="center" vertical="center" wrapText="1"/>
    </xf>
    <xf numFmtId="4" fontId="8" fillId="4" borderId="20" xfId="3" applyNumberFormat="1" applyFont="1" applyFill="1" applyBorder="1" applyAlignment="1">
      <alignment horizontal="right" vertical="center" wrapText="1"/>
    </xf>
    <xf numFmtId="43" fontId="8" fillId="4" borderId="20" xfId="3" quotePrefix="1" applyFont="1" applyFill="1" applyBorder="1" applyAlignment="1">
      <alignment horizontal="right" vertical="center" wrapText="1"/>
    </xf>
    <xf numFmtId="43" fontId="5" fillId="4" borderId="20" xfId="2" applyNumberFormat="1" applyFont="1" applyFill="1" applyBorder="1" applyAlignment="1">
      <alignment horizontal="center" vertical="center" wrapText="1"/>
    </xf>
    <xf numFmtId="43" fontId="8" fillId="4" borderId="20" xfId="3" applyFont="1" applyFill="1" applyBorder="1" applyAlignment="1">
      <alignment horizontal="center" vertical="center" wrapText="1"/>
    </xf>
    <xf numFmtId="43" fontId="8" fillId="0" borderId="20" xfId="3" applyFont="1" applyFill="1" applyBorder="1" applyAlignment="1">
      <alignment vertical="center" wrapText="1"/>
    </xf>
    <xf numFmtId="164" fontId="8" fillId="0" borderId="20" xfId="3" applyNumberFormat="1" applyFont="1" applyFill="1" applyBorder="1" applyAlignment="1">
      <alignment vertical="center" wrapText="1"/>
    </xf>
    <xf numFmtId="16" fontId="8" fillId="3" borderId="18" xfId="2" quotePrefix="1" applyNumberFormat="1" applyFont="1" applyFill="1" applyBorder="1" applyAlignment="1">
      <alignment horizontal="center" vertical="center" wrapText="1"/>
    </xf>
    <xf numFmtId="4" fontId="8" fillId="4" borderId="18" xfId="3" applyNumberFormat="1" applyFont="1" applyFill="1" applyBorder="1" applyAlignment="1">
      <alignment horizontal="right" vertical="center" wrapText="1"/>
    </xf>
    <xf numFmtId="4" fontId="8" fillId="4" borderId="18" xfId="3" quotePrefix="1" applyNumberFormat="1" applyFont="1" applyFill="1" applyBorder="1" applyAlignment="1">
      <alignment horizontal="right" vertical="center" wrapText="1"/>
    </xf>
    <xf numFmtId="43" fontId="5" fillId="4" borderId="18" xfId="2" applyNumberFormat="1" applyFont="1" applyFill="1" applyBorder="1" applyAlignment="1">
      <alignment horizontal="center" vertical="center" wrapText="1"/>
    </xf>
    <xf numFmtId="43" fontId="8" fillId="4" borderId="18" xfId="3" applyFont="1" applyFill="1" applyBorder="1" applyAlignment="1">
      <alignment horizontal="center" vertical="center" wrapText="1"/>
    </xf>
    <xf numFmtId="43" fontId="8" fillId="4" borderId="18" xfId="3" applyFont="1" applyFill="1" applyBorder="1" applyAlignment="1">
      <alignment vertical="center" wrapText="1"/>
    </xf>
    <xf numFmtId="43" fontId="8" fillId="0" borderId="18" xfId="3" applyFont="1" applyFill="1" applyBorder="1" applyAlignment="1">
      <alignment vertical="center" wrapText="1"/>
    </xf>
    <xf numFmtId="164" fontId="8" fillId="0" borderId="18" xfId="3" applyNumberFormat="1" applyFont="1" applyFill="1" applyBorder="1" applyAlignment="1">
      <alignment vertical="center" wrapText="1"/>
    </xf>
    <xf numFmtId="43" fontId="8" fillId="0" borderId="18" xfId="3" quotePrefix="1" applyFont="1" applyFill="1" applyBorder="1" applyAlignment="1">
      <alignment horizontal="right" vertical="center" wrapText="1"/>
    </xf>
    <xf numFmtId="43" fontId="8" fillId="0" borderId="18" xfId="3" applyFont="1" applyFill="1" applyBorder="1" applyAlignment="1">
      <alignment horizontal="right" vertical="center" wrapText="1"/>
    </xf>
    <xf numFmtId="4" fontId="8" fillId="0" borderId="18" xfId="3" applyNumberFormat="1" applyFont="1" applyFill="1" applyBorder="1" applyAlignment="1">
      <alignment horizontal="right" vertical="center" wrapText="1"/>
    </xf>
    <xf numFmtId="4" fontId="8" fillId="0" borderId="18" xfId="3" quotePrefix="1" applyNumberFormat="1" applyFont="1" applyFill="1" applyBorder="1" applyAlignment="1">
      <alignment horizontal="right" vertical="center" wrapText="1"/>
    </xf>
    <xf numFmtId="0" fontId="8" fillId="3" borderId="36" xfId="2" applyFont="1" applyFill="1" applyBorder="1" applyAlignment="1">
      <alignment horizontal="center" vertical="center"/>
    </xf>
    <xf numFmtId="0" fontId="8" fillId="4" borderId="38" xfId="2" applyFont="1" applyFill="1" applyBorder="1" applyAlignment="1">
      <alignment horizontal="center" vertical="center" wrapText="1"/>
    </xf>
    <xf numFmtId="0" fontId="8" fillId="0" borderId="38" xfId="2" applyFont="1" applyFill="1" applyBorder="1" applyAlignment="1">
      <alignment horizontal="center" vertical="center" wrapText="1"/>
    </xf>
    <xf numFmtId="0" fontId="8" fillId="0" borderId="40" xfId="2" applyFont="1" applyFill="1" applyBorder="1" applyAlignment="1">
      <alignment horizontal="center" vertical="center" wrapText="1"/>
    </xf>
    <xf numFmtId="16" fontId="8" fillId="3" borderId="41" xfId="2" quotePrefix="1" applyNumberFormat="1" applyFont="1" applyFill="1" applyBorder="1" applyAlignment="1">
      <alignment horizontal="center" vertical="center" wrapText="1"/>
    </xf>
    <xf numFmtId="43" fontId="8" fillId="0" borderId="41" xfId="3" quotePrefix="1" applyFont="1" applyFill="1" applyBorder="1" applyAlignment="1">
      <alignment horizontal="right" vertical="center" wrapText="1"/>
    </xf>
    <xf numFmtId="43" fontId="8" fillId="0" borderId="41" xfId="3" applyFont="1" applyFill="1" applyBorder="1" applyAlignment="1">
      <alignment horizontal="right" vertical="center" wrapText="1"/>
    </xf>
    <xf numFmtId="43" fontId="5" fillId="4" borderId="41" xfId="2" applyNumberFormat="1" applyFont="1" applyFill="1" applyBorder="1" applyAlignment="1">
      <alignment horizontal="center" vertical="center" wrapText="1"/>
    </xf>
    <xf numFmtId="4" fontId="8" fillId="3" borderId="21" xfId="3" applyNumberFormat="1" applyFont="1" applyFill="1" applyBorder="1" applyAlignment="1">
      <alignment horizontal="center" vertical="center" wrapText="1"/>
    </xf>
    <xf numFmtId="4" fontId="8" fillId="4" borderId="22" xfId="3" quotePrefix="1" applyNumberFormat="1" applyFont="1" applyFill="1" applyBorder="1" applyAlignment="1">
      <alignment horizontal="center" vertical="center" wrapText="1"/>
    </xf>
    <xf numFmtId="4" fontId="8" fillId="0" borderId="22" xfId="3" quotePrefix="1" applyNumberFormat="1" applyFont="1" applyFill="1" applyBorder="1" applyAlignment="1">
      <alignment horizontal="center" vertical="center" wrapText="1"/>
    </xf>
    <xf numFmtId="4" fontId="8" fillId="0" borderId="43" xfId="3" quotePrefix="1" applyNumberFormat="1" applyFont="1" applyFill="1" applyBorder="1" applyAlignment="1">
      <alignment horizontal="center" vertical="center" wrapText="1"/>
    </xf>
    <xf numFmtId="4" fontId="8" fillId="4" borderId="36" xfId="2" quotePrefix="1" applyNumberFormat="1" applyFont="1" applyFill="1" applyBorder="1" applyAlignment="1">
      <alignment horizontal="right" vertical="center" wrapText="1"/>
    </xf>
    <xf numFmtId="4" fontId="8" fillId="4" borderId="38" xfId="2" quotePrefix="1" applyNumberFormat="1" applyFont="1" applyFill="1" applyBorder="1" applyAlignment="1">
      <alignment horizontal="right" vertical="center" wrapText="1"/>
    </xf>
    <xf numFmtId="43" fontId="8" fillId="0" borderId="38" xfId="3" quotePrefix="1" applyFont="1" applyFill="1" applyBorder="1" applyAlignment="1">
      <alignment horizontal="right" vertical="center" wrapText="1"/>
    </xf>
    <xf numFmtId="4" fontId="8" fillId="0" borderId="38" xfId="2" quotePrefix="1" applyNumberFormat="1" applyFont="1" applyFill="1" applyBorder="1" applyAlignment="1">
      <alignment horizontal="right" vertical="center" wrapText="1"/>
    </xf>
    <xf numFmtId="43" fontId="8" fillId="0" borderId="40" xfId="3" quotePrefix="1" applyFont="1" applyFill="1" applyBorder="1" applyAlignment="1">
      <alignment horizontal="right" vertical="center" wrapText="1"/>
    </xf>
    <xf numFmtId="9" fontId="5" fillId="0" borderId="21" xfId="2" applyNumberFormat="1" applyFont="1" applyFill="1" applyBorder="1" applyAlignment="1">
      <alignment horizontal="center" vertical="center" wrapText="1"/>
    </xf>
    <xf numFmtId="9" fontId="5" fillId="4" borderId="22" xfId="4" applyFont="1" applyFill="1" applyBorder="1" applyAlignment="1">
      <alignment horizontal="center" vertical="center" wrapText="1"/>
    </xf>
    <xf numFmtId="9" fontId="5" fillId="0" borderId="22" xfId="4" applyFont="1" applyFill="1" applyBorder="1" applyAlignment="1">
      <alignment horizontal="center" vertical="center" wrapText="1"/>
    </xf>
    <xf numFmtId="9" fontId="5" fillId="0" borderId="43" xfId="4" applyFont="1" applyFill="1" applyBorder="1" applyAlignment="1">
      <alignment horizontal="center" vertical="center" wrapText="1"/>
    </xf>
    <xf numFmtId="43" fontId="8" fillId="0" borderId="35" xfId="3" applyFont="1" applyFill="1" applyBorder="1" applyAlignment="1">
      <alignment vertical="center" wrapText="1"/>
    </xf>
    <xf numFmtId="43" fontId="8" fillId="4" borderId="29" xfId="3" applyFont="1" applyFill="1" applyBorder="1" applyAlignment="1">
      <alignment vertical="center" wrapText="1"/>
    </xf>
    <xf numFmtId="43" fontId="8" fillId="0" borderId="29" xfId="3" applyFont="1" applyFill="1" applyBorder="1" applyAlignment="1">
      <alignment vertical="center" wrapText="1"/>
    </xf>
    <xf numFmtId="43" fontId="8" fillId="0" borderId="36" xfId="3" applyFont="1" applyFill="1" applyBorder="1" applyAlignment="1">
      <alignment vertical="center" wrapText="1"/>
    </xf>
    <xf numFmtId="9" fontId="5" fillId="0" borderId="37" xfId="2" applyNumberFormat="1" applyFont="1" applyFill="1" applyBorder="1" applyAlignment="1">
      <alignment horizontal="center" vertical="center" wrapText="1"/>
    </xf>
    <xf numFmtId="43" fontId="8" fillId="4" borderId="38" xfId="3" applyFont="1" applyFill="1" applyBorder="1" applyAlignment="1">
      <alignment vertical="center" wrapText="1"/>
    </xf>
    <xf numFmtId="9" fontId="5" fillId="4" borderId="39" xfId="4" applyFont="1" applyFill="1" applyBorder="1" applyAlignment="1">
      <alignment horizontal="center" vertical="center" wrapText="1"/>
    </xf>
    <xf numFmtId="43" fontId="8" fillId="0" borderId="38" xfId="3" applyFont="1" applyFill="1" applyBorder="1" applyAlignment="1">
      <alignment vertical="center" wrapText="1"/>
    </xf>
    <xf numFmtId="9" fontId="5" fillId="0" borderId="39" xfId="4" applyFont="1" applyFill="1" applyBorder="1" applyAlignment="1">
      <alignment horizontal="center" vertical="center" wrapText="1"/>
    </xf>
    <xf numFmtId="9" fontId="5" fillId="0" borderId="42" xfId="4" applyFont="1" applyFill="1" applyBorder="1" applyAlignment="1">
      <alignment horizontal="center" vertical="center" wrapText="1"/>
    </xf>
    <xf numFmtId="9" fontId="5" fillId="0" borderId="36" xfId="2" applyNumberFormat="1" applyFont="1" applyFill="1" applyBorder="1" applyAlignment="1">
      <alignment horizontal="center" vertical="center" wrapText="1"/>
    </xf>
    <xf numFmtId="9" fontId="5" fillId="0" borderId="38" xfId="2" applyNumberFormat="1" applyFont="1" applyFill="1" applyBorder="1" applyAlignment="1">
      <alignment horizontal="center" vertical="center" wrapText="1"/>
    </xf>
    <xf numFmtId="4" fontId="5" fillId="2" borderId="13" xfId="3" applyNumberFormat="1" applyFont="1" applyFill="1" applyBorder="1" applyAlignment="1">
      <alignment horizontal="center" vertical="center" wrapText="1"/>
    </xf>
    <xf numFmtId="0" fontId="5" fillId="2" borderId="15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/>
    </xf>
    <xf numFmtId="9" fontId="1" fillId="0" borderId="0" xfId="0" applyNumberFormat="1" applyFont="1" applyBorder="1" applyAlignment="1">
      <alignment horizontal="center" vertical="top"/>
    </xf>
    <xf numFmtId="0" fontId="1" fillId="0" borderId="0" xfId="0" applyFont="1"/>
    <xf numFmtId="0" fontId="1" fillId="0" borderId="18" xfId="0" applyFont="1" applyBorder="1" applyAlignment="1">
      <alignment horizontal="justify" vertical="center" wrapText="1"/>
    </xf>
    <xf numFmtId="9" fontId="1" fillId="0" borderId="18" xfId="0" applyNumberFormat="1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/>
    </xf>
    <xf numFmtId="0" fontId="2" fillId="2" borderId="18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left" vertical="center"/>
    </xf>
    <xf numFmtId="165" fontId="1" fillId="0" borderId="18" xfId="0" applyNumberFormat="1" applyFont="1" applyBorder="1" applyAlignment="1">
      <alignment horizontal="center" vertical="center"/>
    </xf>
    <xf numFmtId="0" fontId="2" fillId="0" borderId="0" xfId="0" applyFont="1"/>
    <xf numFmtId="0" fontId="1" fillId="0" borderId="18" xfId="0" quotePrefix="1" applyFont="1" applyBorder="1" applyAlignment="1">
      <alignment horizontal="justify" vertical="center" wrapText="1"/>
    </xf>
    <xf numFmtId="9" fontId="1" fillId="0" borderId="1" xfId="0" applyNumberFormat="1" applyFont="1" applyBorder="1" applyAlignment="1">
      <alignment horizontal="center" vertical="center"/>
    </xf>
    <xf numFmtId="9" fontId="1" fillId="0" borderId="27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7" fillId="0" borderId="0" xfId="2" applyFont="1" applyFill="1" applyBorder="1" applyAlignment="1">
      <alignment vertical="top"/>
    </xf>
    <xf numFmtId="9" fontId="5" fillId="0" borderId="39" xfId="4" applyFont="1" applyFill="1" applyBorder="1" applyAlignment="1">
      <alignment horizontal="center" vertical="center"/>
    </xf>
    <xf numFmtId="9" fontId="5" fillId="0" borderId="42" xfId="4" applyFont="1" applyFill="1" applyBorder="1" applyAlignment="1">
      <alignment horizontal="center" vertical="center"/>
    </xf>
    <xf numFmtId="9" fontId="5" fillId="4" borderId="39" xfId="4" applyFont="1" applyFill="1" applyBorder="1" applyAlignment="1">
      <alignment horizontal="center" vertical="center"/>
    </xf>
    <xf numFmtId="9" fontId="5" fillId="0" borderId="37" xfId="2" applyNumberFormat="1" applyFont="1" applyFill="1" applyBorder="1" applyAlignment="1">
      <alignment horizontal="center" vertical="center"/>
    </xf>
    <xf numFmtId="0" fontId="5" fillId="2" borderId="13" xfId="2" applyFont="1" applyFill="1" applyBorder="1" applyAlignment="1">
      <alignment horizontal="center" vertical="center"/>
    </xf>
    <xf numFmtId="0" fontId="7" fillId="4" borderId="33" xfId="2" quotePrefix="1" applyFont="1" applyFill="1" applyBorder="1" applyAlignment="1">
      <alignment vertical="top"/>
    </xf>
    <xf numFmtId="9" fontId="5" fillId="0" borderId="19" xfId="4" applyFont="1" applyFill="1" applyBorder="1" applyAlignment="1">
      <alignment horizontal="center" vertical="center"/>
    </xf>
    <xf numFmtId="43" fontId="5" fillId="2" borderId="13" xfId="3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22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1" fillId="0" borderId="22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5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18" xfId="0" applyFont="1" applyBorder="1" applyAlignment="1">
      <alignment horizontal="left" vertical="top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27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1" fillId="0" borderId="27" xfId="0" applyFont="1" applyBorder="1" applyAlignment="1">
      <alignment horizontal="left" vertical="top" wrapText="1"/>
    </xf>
    <xf numFmtId="0" fontId="1" fillId="0" borderId="27" xfId="0" applyFont="1" applyBorder="1" applyAlignment="1">
      <alignment horizontal="left" vertical="top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4" borderId="33" xfId="2" applyFont="1" applyFill="1" applyBorder="1" applyAlignment="1">
      <alignment vertical="top" wrapText="1"/>
    </xf>
    <xf numFmtId="0" fontId="7" fillId="4" borderId="0" xfId="2" applyFont="1" applyFill="1" applyBorder="1" applyAlignment="1">
      <alignment vertical="top" wrapText="1"/>
    </xf>
    <xf numFmtId="0" fontId="8" fillId="4" borderId="33" xfId="2" applyFont="1" applyFill="1" applyBorder="1" applyAlignment="1">
      <alignment horizontal="left" vertical="top" wrapText="1"/>
    </xf>
    <xf numFmtId="0" fontId="8" fillId="4" borderId="0" xfId="2" applyFont="1" applyFill="1" applyBorder="1" applyAlignment="1">
      <alignment horizontal="left" vertical="top" wrapText="1"/>
    </xf>
    <xf numFmtId="0" fontId="8" fillId="4" borderId="26" xfId="2" applyFont="1" applyFill="1" applyBorder="1" applyAlignment="1">
      <alignment horizontal="left" vertical="top" wrapText="1"/>
    </xf>
    <xf numFmtId="0" fontId="5" fillId="4" borderId="23" xfId="2" applyFont="1" applyFill="1" applyBorder="1" applyAlignment="1">
      <alignment horizontal="left" vertical="center" wrapText="1"/>
    </xf>
    <xf numFmtId="0" fontId="5" fillId="4" borderId="24" xfId="2" applyFont="1" applyFill="1" applyBorder="1" applyAlignment="1">
      <alignment horizontal="left" vertical="center" wrapText="1"/>
    </xf>
    <xf numFmtId="0" fontId="8" fillId="4" borderId="33" xfId="2" applyFont="1" applyFill="1" applyBorder="1" applyAlignment="1">
      <alignment horizontal="center" vertical="top" wrapText="1"/>
    </xf>
    <xf numFmtId="0" fontId="8" fillId="4" borderId="26" xfId="2" applyFont="1" applyFill="1" applyBorder="1" applyAlignment="1">
      <alignment horizontal="center" vertical="top" wrapText="1"/>
    </xf>
    <xf numFmtId="0" fontId="8" fillId="4" borderId="32" xfId="2" applyFont="1" applyFill="1" applyBorder="1" applyAlignment="1">
      <alignment horizontal="center" vertical="top" wrapText="1"/>
    </xf>
    <xf numFmtId="0" fontId="8" fillId="4" borderId="30" xfId="2" applyFont="1" applyFill="1" applyBorder="1" applyAlignment="1">
      <alignment horizontal="center" vertical="top" wrapText="1"/>
    </xf>
    <xf numFmtId="0" fontId="5" fillId="4" borderId="25" xfId="2" applyFont="1" applyFill="1" applyBorder="1" applyAlignment="1">
      <alignment horizontal="left" vertical="center" wrapText="1"/>
    </xf>
    <xf numFmtId="0" fontId="8" fillId="4" borderId="33" xfId="2" applyFont="1" applyFill="1" applyBorder="1" applyAlignment="1">
      <alignment horizontal="left" vertical="center" wrapText="1"/>
    </xf>
    <xf numFmtId="0" fontId="8" fillId="4" borderId="0" xfId="2" applyFont="1" applyFill="1" applyBorder="1" applyAlignment="1">
      <alignment horizontal="left" vertical="center" wrapText="1"/>
    </xf>
    <xf numFmtId="0" fontId="8" fillId="4" borderId="26" xfId="2" applyFont="1" applyFill="1" applyBorder="1" applyAlignment="1">
      <alignment horizontal="left" vertical="center" wrapText="1"/>
    </xf>
    <xf numFmtId="0" fontId="5" fillId="3" borderId="23" xfId="2" applyFont="1" applyFill="1" applyBorder="1" applyAlignment="1">
      <alignment horizontal="left" vertical="center"/>
    </xf>
    <xf numFmtId="0" fontId="5" fillId="3" borderId="25" xfId="2" applyFont="1" applyFill="1" applyBorder="1" applyAlignment="1">
      <alignment horizontal="left" vertical="center"/>
    </xf>
    <xf numFmtId="0" fontId="5" fillId="4" borderId="33" xfId="2" applyFont="1" applyFill="1" applyBorder="1" applyAlignment="1">
      <alignment horizontal="left" vertical="top"/>
    </xf>
    <xf numFmtId="0" fontId="5" fillId="4" borderId="0" xfId="2" applyFont="1" applyFill="1" applyBorder="1" applyAlignment="1">
      <alignment horizontal="left" vertical="top"/>
    </xf>
    <xf numFmtId="0" fontId="7" fillId="0" borderId="33" xfId="2" quotePrefix="1" applyFont="1" applyFill="1" applyBorder="1" applyAlignment="1">
      <alignment vertical="top"/>
    </xf>
    <xf numFmtId="0" fontId="7" fillId="0" borderId="0" xfId="2" applyFont="1" applyFill="1" applyBorder="1" applyAlignment="1">
      <alignment vertical="top"/>
    </xf>
    <xf numFmtId="0" fontId="5" fillId="3" borderId="0" xfId="2" applyFont="1" applyFill="1" applyAlignment="1">
      <alignment horizontal="center" vertical="center" wrapText="1"/>
    </xf>
    <xf numFmtId="0" fontId="5" fillId="2" borderId="17" xfId="2" applyFont="1" applyFill="1" applyBorder="1" applyAlignment="1">
      <alignment horizontal="center" vertical="center" wrapText="1"/>
    </xf>
    <xf numFmtId="0" fontId="5" fillId="2" borderId="19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/>
    </xf>
    <xf numFmtId="0" fontId="5" fillId="2" borderId="14" xfId="2" applyFont="1" applyFill="1" applyBorder="1" applyAlignment="1">
      <alignment horizontal="center" vertical="center"/>
    </xf>
    <xf numFmtId="0" fontId="5" fillId="2" borderId="15" xfId="2" applyFont="1" applyFill="1" applyBorder="1" applyAlignment="1">
      <alignment horizontal="center" vertical="center"/>
    </xf>
    <xf numFmtId="43" fontId="5" fillId="2" borderId="13" xfId="3" applyFont="1" applyFill="1" applyBorder="1" applyAlignment="1">
      <alignment horizontal="center" vertical="center" wrapText="1"/>
    </xf>
    <xf numFmtId="43" fontId="5" fillId="2" borderId="14" xfId="3" applyFont="1" applyFill="1" applyBorder="1" applyAlignment="1">
      <alignment horizontal="center" vertical="center" wrapText="1"/>
    </xf>
    <xf numFmtId="43" fontId="5" fillId="2" borderId="15" xfId="3" applyFont="1" applyFill="1" applyBorder="1" applyAlignment="1">
      <alignment horizontal="center" vertical="center" wrapText="1"/>
    </xf>
    <xf numFmtId="0" fontId="5" fillId="2" borderId="23" xfId="2" applyFont="1" applyFill="1" applyBorder="1" applyAlignment="1">
      <alignment horizontal="center" vertical="center" wrapText="1"/>
    </xf>
    <xf numFmtId="0" fontId="5" fillId="2" borderId="25" xfId="2" applyFont="1" applyFill="1" applyBorder="1" applyAlignment="1">
      <alignment horizontal="center" vertical="center" wrapText="1"/>
    </xf>
    <xf numFmtId="0" fontId="5" fillId="2" borderId="24" xfId="2" applyFont="1" applyFill="1" applyBorder="1" applyAlignment="1">
      <alignment horizontal="center" vertical="center" wrapText="1"/>
    </xf>
    <xf numFmtId="0" fontId="5" fillId="2" borderId="19" xfId="2" applyFont="1" applyFill="1" applyBorder="1" applyAlignment="1">
      <alignment horizontal="center" vertical="center"/>
    </xf>
    <xf numFmtId="43" fontId="8" fillId="4" borderId="21" xfId="3" applyFont="1" applyFill="1" applyBorder="1" applyAlignment="1">
      <alignment horizontal="center" vertical="center" wrapText="1"/>
    </xf>
    <xf numFmtId="43" fontId="8" fillId="4" borderId="22" xfId="3" applyFont="1" applyFill="1" applyBorder="1" applyAlignment="1">
      <alignment horizontal="center" vertical="center" wrapText="1"/>
    </xf>
    <xf numFmtId="43" fontId="8" fillId="0" borderId="22" xfId="3" applyFont="1" applyFill="1" applyBorder="1" applyAlignment="1">
      <alignment horizontal="center" vertical="center" wrapText="1"/>
    </xf>
    <xf numFmtId="43" fontId="8" fillId="0" borderId="43" xfId="3" applyFont="1" applyFill="1" applyBorder="1" applyAlignment="1">
      <alignment horizontal="center" vertical="center" wrapText="1"/>
    </xf>
    <xf numFmtId="43" fontId="8" fillId="0" borderId="32" xfId="3" applyFont="1" applyFill="1" applyBorder="1" applyAlignment="1">
      <alignment horizontal="center" vertical="center" wrapText="1"/>
    </xf>
    <xf numFmtId="43" fontId="5" fillId="4" borderId="36" xfId="3" applyFont="1" applyFill="1" applyBorder="1" applyAlignment="1">
      <alignment horizontal="center" vertical="center" wrapText="1"/>
    </xf>
    <xf numFmtId="43" fontId="5" fillId="4" borderId="38" xfId="3" applyFont="1" applyFill="1" applyBorder="1" applyAlignment="1">
      <alignment horizontal="center" vertical="center" wrapText="1"/>
    </xf>
    <xf numFmtId="43" fontId="5" fillId="4" borderId="40" xfId="3" applyFont="1" applyFill="1" applyBorder="1" applyAlignment="1">
      <alignment horizontal="center" vertical="center" wrapText="1"/>
    </xf>
    <xf numFmtId="0" fontId="5" fillId="4" borderId="33" xfId="2" applyFont="1" applyFill="1" applyBorder="1" applyAlignment="1">
      <alignment horizontal="left" vertical="center"/>
    </xf>
    <xf numFmtId="0" fontId="10" fillId="3" borderId="33" xfId="2" applyFont="1" applyFill="1" applyBorder="1" applyAlignment="1">
      <alignment horizontal="left" vertical="top"/>
    </xf>
    <xf numFmtId="0" fontId="8" fillId="4" borderId="32" xfId="2" applyFont="1" applyFill="1" applyBorder="1"/>
    <xf numFmtId="43" fontId="8" fillId="4" borderId="41" xfId="3" applyFont="1" applyFill="1" applyBorder="1" applyAlignment="1">
      <alignment horizontal="center" vertical="center" wrapText="1"/>
    </xf>
  </cellXfs>
  <cellStyles count="5">
    <cellStyle name="Comma 2" xfId="3" xr:uid="{00000000-0005-0000-0000-000000000000}"/>
    <cellStyle name="Normal" xfId="0" builtinId="0"/>
    <cellStyle name="Normal 2" xfId="2" xr:uid="{00000000-0005-0000-0000-000002000000}"/>
    <cellStyle name="Percent" xfId="1" builtinId="5"/>
    <cellStyle name="Percent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5050914" cy="3179952"/>
    <xdr:pic>
      <xdr:nvPicPr>
        <xdr:cNvPr id="2" name="Picture 1">
          <a:extLst>
            <a:ext uri="{FF2B5EF4-FFF2-40B4-BE49-F238E27FC236}">
              <a16:creationId xmlns:a16="http://schemas.microsoft.com/office/drawing/2014/main" id="{4BD59884-8CD9-4936-A0F8-CD66EE76A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050914" cy="3179952"/>
        </a:xfrm>
        <a:prstGeom prst="rect">
          <a:avLst/>
        </a:prstGeom>
      </xdr:spPr>
    </xdr:pic>
    <xdr:clientData/>
  </xdr:oneCellAnchor>
  <xdr:oneCellAnchor>
    <xdr:from>
      <xdr:col>8</xdr:col>
      <xdr:colOff>216036</xdr:colOff>
      <xdr:row>0</xdr:row>
      <xdr:rowOff>9525</xdr:rowOff>
    </xdr:from>
    <xdr:ext cx="5050915" cy="3179952"/>
    <xdr:pic>
      <xdr:nvPicPr>
        <xdr:cNvPr id="3" name="Picture 2">
          <a:extLst>
            <a:ext uri="{FF2B5EF4-FFF2-40B4-BE49-F238E27FC236}">
              <a16:creationId xmlns:a16="http://schemas.microsoft.com/office/drawing/2014/main" id="{046DA5FF-0521-4CB0-9345-EB60103A9E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83236" y="9525"/>
          <a:ext cx="5050915" cy="3179952"/>
        </a:xfrm>
        <a:prstGeom prst="rect">
          <a:avLst/>
        </a:prstGeom>
      </xdr:spPr>
    </xdr:pic>
    <xdr:clientData/>
  </xdr:oneCellAnchor>
  <xdr:oneCellAnchor>
    <xdr:from>
      <xdr:col>17</xdr:col>
      <xdr:colOff>75389</xdr:colOff>
      <xdr:row>0</xdr:row>
      <xdr:rowOff>0</xdr:rowOff>
    </xdr:from>
    <xdr:ext cx="5042199" cy="3179952"/>
    <xdr:pic>
      <xdr:nvPicPr>
        <xdr:cNvPr id="4" name="Picture 3">
          <a:extLst>
            <a:ext uri="{FF2B5EF4-FFF2-40B4-BE49-F238E27FC236}">
              <a16:creationId xmlns:a16="http://schemas.microsoft.com/office/drawing/2014/main" id="{902AC19B-B187-4260-AE63-5F3BF0ECD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143189" y="0"/>
          <a:ext cx="5042199" cy="3179952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</xdr:row>
      <xdr:rowOff>115365</xdr:rowOff>
    </xdr:from>
    <xdr:ext cx="5050914" cy="3200399"/>
    <xdr:pic>
      <xdr:nvPicPr>
        <xdr:cNvPr id="5" name="Picture 4">
          <a:extLst>
            <a:ext uri="{FF2B5EF4-FFF2-40B4-BE49-F238E27FC236}">
              <a16:creationId xmlns:a16="http://schemas.microsoft.com/office/drawing/2014/main" id="{3F94AC3B-6F38-4387-9E1F-97459B31F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030015"/>
          <a:ext cx="5050914" cy="3200399"/>
        </a:xfrm>
        <a:prstGeom prst="rect">
          <a:avLst/>
        </a:prstGeom>
      </xdr:spPr>
    </xdr:pic>
    <xdr:clientData/>
  </xdr:oneCellAnchor>
  <xdr:oneCellAnchor>
    <xdr:from>
      <xdr:col>8</xdr:col>
      <xdr:colOff>216035</xdr:colOff>
      <xdr:row>16</xdr:row>
      <xdr:rowOff>189441</xdr:rowOff>
    </xdr:from>
    <xdr:ext cx="5050915" cy="3200400"/>
    <xdr:pic>
      <xdr:nvPicPr>
        <xdr:cNvPr id="6" name="Picture 5">
          <a:extLst>
            <a:ext uri="{FF2B5EF4-FFF2-40B4-BE49-F238E27FC236}">
              <a16:creationId xmlns:a16="http://schemas.microsoft.com/office/drawing/2014/main" id="{730AF7DA-0125-4394-AFD2-0E7626C86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483235" y="2751666"/>
          <a:ext cx="5050915" cy="32004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88.%20BENGKEL%20SEMAKAN%20DAN%20PENAMBAHBAIKAN%20PERATURAN%20PENGURUSAN%20PEROLEHAN%20UNIVERSITI/SEMAKAN%20PERATURAN/BAB%20B/PENILAIAN%20TEKNIKAL%20FORMAT%20TENDER%20UNIVERSITI%20UM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RANG 1"/>
      <sheetName val="BORANG 2"/>
      <sheetName val="BORANG 3"/>
      <sheetName val="BORANG 4"/>
      <sheetName val="GABUNGAN KEWANGAN"/>
      <sheetName val="2) KT"/>
      <sheetName val="COVER"/>
      <sheetName val="TM"/>
    </sheetNames>
    <sheetDataSet>
      <sheetData sheetId="0">
        <row r="7">
          <cell r="D7">
            <v>11132533.02</v>
          </cell>
        </row>
        <row r="8">
          <cell r="D8">
            <v>11186518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M49"/>
  <sheetViews>
    <sheetView showGridLines="0" tabSelected="1" zoomScaleNormal="100" workbookViewId="0">
      <selection activeCell="A5" sqref="A5:C5"/>
    </sheetView>
  </sheetViews>
  <sheetFormatPr defaultRowHeight="20.100000000000001" customHeight="1" x14ac:dyDescent="0.2"/>
  <cols>
    <col min="1" max="3" width="10.83203125" style="1" customWidth="1"/>
    <col min="4" max="8" width="8.5" style="1" customWidth="1"/>
    <col min="9" max="13" width="15.83203125" style="1" customWidth="1"/>
    <col min="14" max="16384" width="9.33203125" style="1"/>
  </cols>
  <sheetData>
    <row r="1" spans="1:13" ht="20.100000000000001" customHeight="1" x14ac:dyDescent="0.2">
      <c r="A1" s="215" t="s">
        <v>0</v>
      </c>
      <c r="B1" s="216"/>
      <c r="C1" s="217"/>
      <c r="D1" s="218"/>
      <c r="E1" s="219"/>
      <c r="F1" s="219"/>
      <c r="G1" s="219"/>
      <c r="H1" s="219"/>
      <c r="I1" s="219"/>
      <c r="J1" s="219"/>
      <c r="K1" s="219"/>
      <c r="L1" s="219"/>
      <c r="M1" s="220"/>
    </row>
    <row r="2" spans="1:13" ht="5.0999999999999996" customHeight="1" x14ac:dyDescent="0.2">
      <c r="A2" s="2"/>
      <c r="B2" s="2"/>
      <c r="C2" s="2"/>
    </row>
    <row r="3" spans="1:13" ht="20.100000000000001" customHeight="1" x14ac:dyDescent="0.2">
      <c r="A3" s="215" t="s">
        <v>1</v>
      </c>
      <c r="B3" s="216"/>
      <c r="C3" s="217"/>
      <c r="D3" s="218"/>
      <c r="E3" s="219"/>
      <c r="F3" s="219"/>
      <c r="G3" s="219"/>
      <c r="H3" s="219"/>
      <c r="I3" s="219"/>
      <c r="J3" s="219"/>
      <c r="K3" s="219"/>
      <c r="L3" s="219"/>
      <c r="M3" s="220"/>
    </row>
    <row r="4" spans="1:13" ht="5.0999999999999996" customHeight="1" x14ac:dyDescent="0.2">
      <c r="A4" s="2"/>
      <c r="B4" s="2"/>
      <c r="C4" s="2"/>
    </row>
    <row r="5" spans="1:13" ht="20.100000000000001" customHeight="1" x14ac:dyDescent="0.2">
      <c r="A5" s="215" t="s">
        <v>2</v>
      </c>
      <c r="B5" s="216"/>
      <c r="C5" s="217"/>
      <c r="D5" s="218"/>
      <c r="E5" s="219"/>
      <c r="F5" s="219"/>
      <c r="G5" s="219"/>
      <c r="H5" s="219"/>
      <c r="I5" s="219"/>
      <c r="J5" s="219"/>
      <c r="K5" s="219"/>
      <c r="L5" s="219"/>
      <c r="M5" s="220"/>
    </row>
    <row r="6" spans="1:13" ht="5.0999999999999996" customHeight="1" x14ac:dyDescent="0.2"/>
    <row r="7" spans="1:13" ht="20.100000000000001" customHeight="1" x14ac:dyDescent="0.2">
      <c r="B7" s="3" t="s">
        <v>15</v>
      </c>
    </row>
    <row r="8" spans="1:13" s="5" customFormat="1" ht="23.25" customHeight="1" x14ac:dyDescent="0.2">
      <c r="A8" s="4" t="s">
        <v>3</v>
      </c>
      <c r="B8" s="196" t="s">
        <v>4</v>
      </c>
      <c r="C8" s="196"/>
      <c r="D8" s="196"/>
      <c r="E8" s="196"/>
      <c r="F8" s="196"/>
      <c r="G8" s="196"/>
      <c r="H8" s="196"/>
      <c r="I8" s="4" t="s">
        <v>5</v>
      </c>
      <c r="J8" s="4" t="s">
        <v>6</v>
      </c>
      <c r="K8" s="4" t="s">
        <v>7</v>
      </c>
      <c r="L8" s="4" t="s">
        <v>8</v>
      </c>
      <c r="M8" s="4" t="s">
        <v>9</v>
      </c>
    </row>
    <row r="9" spans="1:13" s="9" customFormat="1" ht="23.25" customHeight="1" x14ac:dyDescent="0.2">
      <c r="A9" s="8">
        <v>1</v>
      </c>
      <c r="B9" s="197" t="s">
        <v>21</v>
      </c>
      <c r="C9" s="194"/>
      <c r="D9" s="194"/>
      <c r="E9" s="194"/>
      <c r="F9" s="194"/>
      <c r="G9" s="194"/>
      <c r="H9" s="194"/>
      <c r="I9" s="8">
        <v>1</v>
      </c>
      <c r="J9" s="8">
        <v>1</v>
      </c>
      <c r="K9" s="8">
        <v>1</v>
      </c>
      <c r="L9" s="8">
        <v>0</v>
      </c>
      <c r="M9" s="8">
        <v>0</v>
      </c>
    </row>
    <row r="10" spans="1:13" s="9" customFormat="1" ht="23.25" customHeight="1" x14ac:dyDescent="0.2">
      <c r="A10" s="8">
        <v>2</v>
      </c>
      <c r="B10" s="197" t="s">
        <v>22</v>
      </c>
      <c r="C10" s="194"/>
      <c r="D10" s="194"/>
      <c r="E10" s="194"/>
      <c r="F10" s="194"/>
      <c r="G10" s="194"/>
      <c r="H10" s="194"/>
      <c r="I10" s="8">
        <v>1</v>
      </c>
      <c r="J10" s="8">
        <v>0</v>
      </c>
      <c r="K10" s="8">
        <v>1</v>
      </c>
      <c r="L10" s="8">
        <v>0</v>
      </c>
      <c r="M10" s="8">
        <v>0</v>
      </c>
    </row>
    <row r="11" spans="1:13" s="9" customFormat="1" ht="23.25" customHeight="1" x14ac:dyDescent="0.2">
      <c r="A11" s="8">
        <v>3</v>
      </c>
      <c r="B11" s="197" t="s">
        <v>23</v>
      </c>
      <c r="C11" s="194"/>
      <c r="D11" s="194"/>
      <c r="E11" s="194"/>
      <c r="F11" s="194"/>
      <c r="G11" s="194"/>
      <c r="H11" s="194"/>
      <c r="I11" s="8">
        <v>1</v>
      </c>
      <c r="J11" s="8">
        <v>1</v>
      </c>
      <c r="K11" s="8">
        <v>1</v>
      </c>
      <c r="L11" s="8">
        <v>0</v>
      </c>
      <c r="M11" s="8">
        <v>0</v>
      </c>
    </row>
    <row r="12" spans="1:13" s="9" customFormat="1" ht="23.25" customHeight="1" x14ac:dyDescent="0.2">
      <c r="A12" s="8">
        <v>4</v>
      </c>
      <c r="B12" s="197" t="s">
        <v>24</v>
      </c>
      <c r="C12" s="194"/>
      <c r="D12" s="194"/>
      <c r="E12" s="194"/>
      <c r="F12" s="194"/>
      <c r="G12" s="194"/>
      <c r="H12" s="194"/>
      <c r="I12" s="8">
        <v>1</v>
      </c>
      <c r="J12" s="8">
        <v>0</v>
      </c>
      <c r="K12" s="8">
        <v>1</v>
      </c>
      <c r="L12" s="8">
        <v>0</v>
      </c>
      <c r="M12" s="8">
        <v>0</v>
      </c>
    </row>
    <row r="13" spans="1:13" s="9" customFormat="1" ht="23.25" customHeight="1" x14ac:dyDescent="0.2">
      <c r="A13" s="20">
        <v>5</v>
      </c>
      <c r="B13" s="213" t="s">
        <v>20</v>
      </c>
      <c r="C13" s="214"/>
      <c r="D13" s="214"/>
      <c r="E13" s="214"/>
      <c r="F13" s="214"/>
      <c r="G13" s="214"/>
      <c r="H13" s="214"/>
      <c r="I13" s="20">
        <v>1</v>
      </c>
      <c r="J13" s="20">
        <v>0</v>
      </c>
      <c r="K13" s="20">
        <v>1</v>
      </c>
      <c r="L13" s="20">
        <v>0</v>
      </c>
      <c r="M13" s="20">
        <v>0</v>
      </c>
    </row>
    <row r="14" spans="1:13" s="9" customFormat="1" ht="18" customHeight="1" x14ac:dyDescent="0.2">
      <c r="A14" s="185" t="s">
        <v>30</v>
      </c>
      <c r="B14" s="186"/>
      <c r="C14" s="186"/>
      <c r="D14" s="186"/>
      <c r="E14" s="186"/>
      <c r="F14" s="186"/>
      <c r="G14" s="186"/>
      <c r="H14" s="187"/>
      <c r="I14" s="22">
        <f>SUM(I9:I13)</f>
        <v>5</v>
      </c>
      <c r="J14" s="22">
        <f t="shared" ref="J14:L14" si="0">SUM(J9:J13)</f>
        <v>2</v>
      </c>
      <c r="K14" s="22">
        <f t="shared" si="0"/>
        <v>5</v>
      </c>
      <c r="L14" s="22">
        <f t="shared" si="0"/>
        <v>0</v>
      </c>
      <c r="M14" s="22">
        <v>0</v>
      </c>
    </row>
    <row r="15" spans="1:13" s="9" customFormat="1" ht="18" customHeight="1" x14ac:dyDescent="0.2">
      <c r="A15" s="180" t="s">
        <v>26</v>
      </c>
      <c r="B15" s="181"/>
      <c r="C15" s="181"/>
      <c r="D15" s="181"/>
      <c r="E15" s="181"/>
      <c r="F15" s="181"/>
      <c r="G15" s="181"/>
      <c r="H15" s="182"/>
      <c r="I15" s="24">
        <f>(I14/5)*5%</f>
        <v>0.05</v>
      </c>
      <c r="J15" s="24">
        <f t="shared" ref="J15:M15" si="1">(J14/5)*5%</f>
        <v>2.0000000000000004E-2</v>
      </c>
      <c r="K15" s="24">
        <f t="shared" si="1"/>
        <v>0.05</v>
      </c>
      <c r="L15" s="24">
        <f t="shared" si="1"/>
        <v>0</v>
      </c>
      <c r="M15" s="24">
        <f t="shared" si="1"/>
        <v>0</v>
      </c>
    </row>
    <row r="16" spans="1:13" s="9" customFormat="1" ht="13.5" customHeight="1" x14ac:dyDescent="0.2">
      <c r="A16" s="10"/>
      <c r="B16" s="11"/>
      <c r="C16" s="12"/>
      <c r="D16" s="12"/>
      <c r="E16" s="12"/>
      <c r="F16" s="12"/>
      <c r="G16" s="12"/>
      <c r="H16" s="12"/>
      <c r="I16" s="13"/>
      <c r="J16" s="13"/>
      <c r="K16" s="13"/>
      <c r="L16" s="13"/>
      <c r="M16" s="13"/>
    </row>
    <row r="17" spans="1:13" ht="20.100000000000001" customHeight="1" x14ac:dyDescent="0.2">
      <c r="B17" s="3" t="s">
        <v>31</v>
      </c>
      <c r="I17" s="184"/>
      <c r="J17" s="184"/>
      <c r="K17" s="184"/>
      <c r="L17" s="195"/>
      <c r="M17" s="195"/>
    </row>
    <row r="18" spans="1:13" ht="22.5" customHeight="1" x14ac:dyDescent="0.2">
      <c r="A18" s="4" t="s">
        <v>3</v>
      </c>
      <c r="B18" s="196" t="s">
        <v>4</v>
      </c>
      <c r="C18" s="196"/>
      <c r="D18" s="196"/>
      <c r="E18" s="196"/>
      <c r="F18" s="196"/>
      <c r="G18" s="196"/>
      <c r="H18" s="196"/>
      <c r="I18" s="4" t="s">
        <v>5</v>
      </c>
      <c r="J18" s="4" t="s">
        <v>6</v>
      </c>
      <c r="K18" s="4" t="s">
        <v>7</v>
      </c>
      <c r="L18" s="4" t="s">
        <v>8</v>
      </c>
      <c r="M18" s="4" t="s">
        <v>9</v>
      </c>
    </row>
    <row r="19" spans="1:13" s="9" customFormat="1" ht="22.5" customHeight="1" x14ac:dyDescent="0.2">
      <c r="A19" s="8">
        <v>1</v>
      </c>
      <c r="B19" s="197" t="s">
        <v>10</v>
      </c>
      <c r="C19" s="194"/>
      <c r="D19" s="194"/>
      <c r="E19" s="194"/>
      <c r="F19" s="194"/>
      <c r="G19" s="194"/>
      <c r="H19" s="194"/>
      <c r="I19" s="14">
        <f>'KEMUDAHAN KEWANGAN'!C7</f>
        <v>10876262.619999999</v>
      </c>
      <c r="J19" s="14">
        <f>'KEMUDAHAN KEWANGAN'!C8</f>
        <v>11132533.02</v>
      </c>
      <c r="K19" s="14">
        <f>'KEMUDAHAN KEWANGAN'!C9</f>
        <v>11186518</v>
      </c>
      <c r="L19" s="14">
        <f>'KEMUDAHAN KEWANGAN'!C10</f>
        <v>0</v>
      </c>
      <c r="M19" s="14">
        <v>0</v>
      </c>
    </row>
    <row r="20" spans="1:13" s="9" customFormat="1" ht="22.5" customHeight="1" x14ac:dyDescent="0.2">
      <c r="A20" s="8">
        <v>2</v>
      </c>
      <c r="B20" s="188" t="s">
        <v>11</v>
      </c>
      <c r="C20" s="189"/>
      <c r="D20" s="189"/>
      <c r="E20" s="189"/>
      <c r="F20" s="189"/>
      <c r="G20" s="189"/>
      <c r="H20" s="190"/>
      <c r="I20" s="14">
        <f>'KEMUDAHAN KEWANGAN'!C7</f>
        <v>10876262.619999999</v>
      </c>
      <c r="J20" s="14">
        <f>'KEMUDAHAN KEWANGAN'!C8</f>
        <v>11132533.02</v>
      </c>
      <c r="K20" s="14">
        <f>'KEMUDAHAN KEWANGAN'!C9</f>
        <v>11186518</v>
      </c>
      <c r="L20" s="14">
        <v>0</v>
      </c>
      <c r="M20" s="14">
        <v>0</v>
      </c>
    </row>
    <row r="21" spans="1:13" s="9" customFormat="1" ht="22.5" customHeight="1" x14ac:dyDescent="0.2">
      <c r="A21" s="8">
        <v>3</v>
      </c>
      <c r="B21" s="194" t="s">
        <v>12</v>
      </c>
      <c r="C21" s="194"/>
      <c r="D21" s="194"/>
      <c r="E21" s="194"/>
      <c r="F21" s="194"/>
      <c r="G21" s="194"/>
      <c r="H21" s="194"/>
      <c r="I21" s="14">
        <v>11000000</v>
      </c>
      <c r="J21" s="14">
        <v>11000000</v>
      </c>
      <c r="K21" s="14">
        <v>11000000</v>
      </c>
      <c r="L21" s="14">
        <v>0</v>
      </c>
      <c r="M21" s="14">
        <v>0</v>
      </c>
    </row>
    <row r="22" spans="1:13" s="9" customFormat="1" ht="22.5" customHeight="1" x14ac:dyDescent="0.2">
      <c r="A22" s="20">
        <v>4</v>
      </c>
      <c r="B22" s="191" t="s">
        <v>13</v>
      </c>
      <c r="C22" s="192"/>
      <c r="D22" s="192"/>
      <c r="E22" s="192"/>
      <c r="F22" s="192"/>
      <c r="G22" s="192"/>
      <c r="H22" s="193"/>
      <c r="I22" s="25">
        <f>I20-I21</f>
        <v>-123737.38000000082</v>
      </c>
      <c r="J22" s="25">
        <f t="shared" ref="J22:L22" si="2">J20-J21</f>
        <v>132533.01999999955</v>
      </c>
      <c r="K22" s="25">
        <f t="shared" si="2"/>
        <v>186518</v>
      </c>
      <c r="L22" s="25">
        <f t="shared" si="2"/>
        <v>0</v>
      </c>
      <c r="M22" s="25">
        <v>0</v>
      </c>
    </row>
    <row r="23" spans="1:13" s="9" customFormat="1" ht="22.5" customHeight="1" x14ac:dyDescent="0.2">
      <c r="A23" s="21">
        <v>5</v>
      </c>
      <c r="B23" s="198" t="s">
        <v>14</v>
      </c>
      <c r="C23" s="198"/>
      <c r="D23" s="198"/>
      <c r="E23" s="198"/>
      <c r="F23" s="198"/>
      <c r="G23" s="198"/>
      <c r="H23" s="198"/>
      <c r="I23" s="26">
        <f>I22/I21</f>
        <v>-1.1248852727272801E-2</v>
      </c>
      <c r="J23" s="26">
        <f t="shared" ref="J23:M23" si="3">J22/J21</f>
        <v>1.2048456363636323E-2</v>
      </c>
      <c r="K23" s="26">
        <f t="shared" si="3"/>
        <v>1.6956181818181818E-2</v>
      </c>
      <c r="L23" s="26" t="e">
        <f t="shared" si="3"/>
        <v>#DIV/0!</v>
      </c>
      <c r="M23" s="26" t="e">
        <f t="shared" si="3"/>
        <v>#DIV/0!</v>
      </c>
    </row>
    <row r="24" spans="1:13" s="9" customFormat="1" ht="18.75" customHeight="1" x14ac:dyDescent="0.2">
      <c r="A24" s="180" t="s">
        <v>26</v>
      </c>
      <c r="B24" s="181"/>
      <c r="C24" s="181"/>
      <c r="D24" s="181"/>
      <c r="E24" s="181"/>
      <c r="F24" s="181"/>
      <c r="G24" s="181"/>
      <c r="H24" s="182"/>
      <c r="I24" s="26">
        <v>0.3</v>
      </c>
      <c r="J24" s="26">
        <v>0.3</v>
      </c>
      <c r="K24" s="26">
        <v>0.3</v>
      </c>
      <c r="L24" s="26">
        <v>0</v>
      </c>
      <c r="M24" s="26">
        <v>0</v>
      </c>
    </row>
    <row r="25" spans="1:13" ht="12" customHeight="1" x14ac:dyDescent="0.2"/>
    <row r="26" spans="1:13" ht="15.75" customHeight="1" x14ac:dyDescent="0.2">
      <c r="A26" s="29"/>
      <c r="B26" s="28"/>
      <c r="C26" s="19"/>
    </row>
    <row r="27" spans="1:13" ht="20.100000000000001" customHeight="1" x14ac:dyDescent="0.2">
      <c r="B27" s="27" t="s">
        <v>38</v>
      </c>
      <c r="I27" s="184"/>
      <c r="J27" s="184"/>
      <c r="K27" s="184"/>
    </row>
    <row r="28" spans="1:13" ht="22.5" customHeight="1" x14ac:dyDescent="0.2">
      <c r="A28" s="4" t="s">
        <v>3</v>
      </c>
      <c r="B28" s="196" t="s">
        <v>4</v>
      </c>
      <c r="C28" s="196"/>
      <c r="D28" s="196"/>
      <c r="E28" s="196"/>
      <c r="F28" s="196"/>
      <c r="G28" s="196"/>
      <c r="H28" s="196"/>
      <c r="I28" s="4" t="s">
        <v>5</v>
      </c>
      <c r="J28" s="4" t="s">
        <v>6</v>
      </c>
      <c r="K28" s="4" t="s">
        <v>7</v>
      </c>
      <c r="L28" s="4" t="s">
        <v>8</v>
      </c>
      <c r="M28" s="4" t="s">
        <v>9</v>
      </c>
    </row>
    <row r="29" spans="1:13" ht="22.5" customHeight="1" x14ac:dyDescent="0.2">
      <c r="A29" s="6">
        <v>1</v>
      </c>
      <c r="B29" s="179" t="s">
        <v>32</v>
      </c>
      <c r="C29" s="179"/>
      <c r="D29" s="179"/>
      <c r="E29" s="179"/>
      <c r="F29" s="179"/>
      <c r="G29" s="179"/>
      <c r="H29" s="179"/>
      <c r="I29" s="167">
        <f>'KEMUDAHAN KEWANGAN'!N7</f>
        <v>0.3</v>
      </c>
      <c r="J29" s="167">
        <f>'KEMUDAHAN KEWANGAN'!N8</f>
        <v>0.3</v>
      </c>
      <c r="K29" s="167">
        <f>'KEMUDAHAN KEWANGAN'!N9</f>
        <v>0.3</v>
      </c>
      <c r="L29" s="167">
        <f>'KEMUDAHAN KEWANGAN'!N10</f>
        <v>0</v>
      </c>
      <c r="M29" s="167">
        <f>'KEMUDAHAN KEWANGAN'!N11</f>
        <v>0</v>
      </c>
    </row>
    <row r="30" spans="1:13" ht="22.5" customHeight="1" x14ac:dyDescent="0.2">
      <c r="A30" s="6">
        <v>2</v>
      </c>
      <c r="B30" s="179" t="s">
        <v>33</v>
      </c>
      <c r="C30" s="179"/>
      <c r="D30" s="179"/>
      <c r="E30" s="179"/>
      <c r="F30" s="179"/>
      <c r="G30" s="179"/>
      <c r="H30" s="179"/>
      <c r="I30" s="167">
        <f>'KEMUDAHAN KEWANGAN'!R7</f>
        <v>0.1</v>
      </c>
      <c r="J30" s="167">
        <f>'KEMUDAHAN KEWANGAN'!R8</f>
        <v>0.05</v>
      </c>
      <c r="K30" s="167">
        <f>'KEMUDAHAN KEWANGAN'!R9</f>
        <v>0.05</v>
      </c>
      <c r="L30" s="167">
        <f>'KEMUDAHAN KEWANGAN'!R10</f>
        <v>0</v>
      </c>
      <c r="M30" s="167">
        <f>'KEMUDAHAN KEWANGAN'!R11</f>
        <v>0</v>
      </c>
    </row>
    <row r="31" spans="1:13" ht="22.5" customHeight="1" x14ac:dyDescent="0.2">
      <c r="A31" s="33">
        <v>3</v>
      </c>
      <c r="B31" s="201" t="s">
        <v>34</v>
      </c>
      <c r="C31" s="201"/>
      <c r="D31" s="201"/>
      <c r="E31" s="201"/>
      <c r="F31" s="201"/>
      <c r="G31" s="201"/>
      <c r="H31" s="201"/>
      <c r="I31" s="168">
        <f>'KEMUDAHAN KEWANGAN'!V7</f>
        <v>0.1</v>
      </c>
      <c r="J31" s="168">
        <f>'KEMUDAHAN KEWANGAN'!V8</f>
        <v>0.1</v>
      </c>
      <c r="K31" s="168">
        <f>'KEMUDAHAN KEWANGAN'!V9</f>
        <v>0.1</v>
      </c>
      <c r="L31" s="168">
        <f>'KEMUDAHAN KEWANGAN'!V10</f>
        <v>0</v>
      </c>
      <c r="M31" s="168">
        <f>'KEMUDAHAN KEWANGAN'!V11</f>
        <v>0</v>
      </c>
    </row>
    <row r="32" spans="1:13" ht="18.75" customHeight="1" x14ac:dyDescent="0.2">
      <c r="A32" s="183" t="s">
        <v>26</v>
      </c>
      <c r="B32" s="183"/>
      <c r="C32" s="183"/>
      <c r="D32" s="183"/>
      <c r="E32" s="183"/>
      <c r="F32" s="183"/>
      <c r="G32" s="183"/>
      <c r="H32" s="183"/>
      <c r="I32" s="24">
        <f>SUM(I29:I31)</f>
        <v>0.5</v>
      </c>
      <c r="J32" s="24">
        <f t="shared" ref="J32:M32" si="4">SUM(J29:J31)</f>
        <v>0.44999999999999996</v>
      </c>
      <c r="K32" s="24">
        <f t="shared" si="4"/>
        <v>0.44999999999999996</v>
      </c>
      <c r="L32" s="24">
        <f t="shared" si="4"/>
        <v>0</v>
      </c>
      <c r="M32" s="24">
        <f t="shared" si="4"/>
        <v>0</v>
      </c>
    </row>
    <row r="33" spans="1:13" ht="12" customHeight="1" x14ac:dyDescent="0.2"/>
    <row r="34" spans="1:13" ht="16.5" x14ac:dyDescent="0.2">
      <c r="B34" s="27" t="s">
        <v>36</v>
      </c>
      <c r="I34" s="184"/>
      <c r="J34" s="184"/>
      <c r="K34" s="184"/>
    </row>
    <row r="35" spans="1:13" ht="22.5" customHeight="1" x14ac:dyDescent="0.2">
      <c r="A35" s="16" t="s">
        <v>3</v>
      </c>
      <c r="B35" s="196" t="s">
        <v>4</v>
      </c>
      <c r="C35" s="196"/>
      <c r="D35" s="196"/>
      <c r="E35" s="196"/>
      <c r="F35" s="196"/>
      <c r="G35" s="196"/>
      <c r="H35" s="196"/>
      <c r="I35" s="16" t="s">
        <v>5</v>
      </c>
      <c r="J35" s="16" t="s">
        <v>6</v>
      </c>
      <c r="K35" s="16" t="s">
        <v>7</v>
      </c>
      <c r="L35" s="16" t="s">
        <v>8</v>
      </c>
      <c r="M35" s="16" t="s">
        <v>9</v>
      </c>
    </row>
    <row r="36" spans="1:13" ht="22.5" customHeight="1" x14ac:dyDescent="0.2">
      <c r="A36" s="18">
        <v>1</v>
      </c>
      <c r="B36" s="179" t="s">
        <v>107</v>
      </c>
      <c r="C36" s="179"/>
      <c r="D36" s="179"/>
      <c r="E36" s="179"/>
      <c r="F36" s="179"/>
      <c r="G36" s="179"/>
      <c r="H36" s="179"/>
      <c r="I36" s="30">
        <v>10</v>
      </c>
      <c r="J36" s="30">
        <v>10</v>
      </c>
      <c r="K36" s="30">
        <v>5</v>
      </c>
      <c r="L36" s="30">
        <v>0</v>
      </c>
      <c r="M36" s="30">
        <v>0</v>
      </c>
    </row>
    <row r="37" spans="1:13" ht="22.5" customHeight="1" x14ac:dyDescent="0.2">
      <c r="A37" s="33">
        <v>2</v>
      </c>
      <c r="B37" s="201" t="s">
        <v>37</v>
      </c>
      <c r="C37" s="201"/>
      <c r="D37" s="201"/>
      <c r="E37" s="201"/>
      <c r="F37" s="201"/>
      <c r="G37" s="201"/>
      <c r="H37" s="201"/>
      <c r="I37" s="34">
        <v>5</v>
      </c>
      <c r="J37" s="34">
        <v>2.5</v>
      </c>
      <c r="K37" s="34">
        <v>2.5</v>
      </c>
      <c r="L37" s="34">
        <v>0</v>
      </c>
      <c r="M37" s="34">
        <v>0</v>
      </c>
    </row>
    <row r="38" spans="1:13" ht="22.5" customHeight="1" x14ac:dyDescent="0.2">
      <c r="A38" s="183" t="s">
        <v>26</v>
      </c>
      <c r="B38" s="183"/>
      <c r="C38" s="183"/>
      <c r="D38" s="183"/>
      <c r="E38" s="183"/>
      <c r="F38" s="183"/>
      <c r="G38" s="183"/>
      <c r="H38" s="183"/>
      <c r="I38" s="24">
        <f>SUM(I36:I37)/100</f>
        <v>0.15</v>
      </c>
      <c r="J38" s="24">
        <f>SUM(J36:J37)/100</f>
        <v>0.125</v>
      </c>
      <c r="K38" s="24">
        <f>SUM(K36:K37)/100</f>
        <v>7.4999999999999997E-2</v>
      </c>
      <c r="L38" s="24">
        <f>SUM(L36:L37)/100</f>
        <v>0</v>
      </c>
      <c r="M38" s="24">
        <f>SUM(M36:M37)/100</f>
        <v>0</v>
      </c>
    </row>
    <row r="39" spans="1:13" ht="22.5" customHeight="1" x14ac:dyDescent="0.2"/>
    <row r="40" spans="1:13" ht="22.5" customHeight="1" x14ac:dyDescent="0.2">
      <c r="A40" s="210" t="s">
        <v>80</v>
      </c>
      <c r="B40" s="211"/>
      <c r="C40" s="211"/>
      <c r="D40" s="211"/>
      <c r="E40" s="211"/>
      <c r="F40" s="211"/>
      <c r="G40" s="211"/>
      <c r="H40" s="212"/>
      <c r="I40" s="32">
        <f>I15+I24+I32+I38</f>
        <v>1</v>
      </c>
      <c r="J40" s="32">
        <f>J15+J24+J32+J38</f>
        <v>0.89500000000000002</v>
      </c>
      <c r="K40" s="32">
        <f>K15+K24+K32+K38</f>
        <v>0.87499999999999989</v>
      </c>
      <c r="L40" s="32">
        <f>L15+L24+L32+L38</f>
        <v>0</v>
      </c>
      <c r="M40" s="32">
        <f>M15+M24+M32+M38</f>
        <v>0</v>
      </c>
    </row>
    <row r="42" spans="1:13" ht="20.100000000000001" customHeight="1" x14ac:dyDescent="0.2">
      <c r="B42" s="3" t="s">
        <v>16</v>
      </c>
    </row>
    <row r="43" spans="1:13" ht="20.100000000000001" customHeight="1" x14ac:dyDescent="0.2">
      <c r="A43" s="202"/>
      <c r="B43" s="203"/>
      <c r="C43" s="203"/>
      <c r="D43" s="203"/>
      <c r="E43" s="203"/>
      <c r="F43" s="203"/>
      <c r="G43" s="203"/>
      <c r="H43" s="203"/>
      <c r="I43" s="203"/>
      <c r="J43" s="203"/>
      <c r="K43" s="203"/>
      <c r="L43" s="203"/>
      <c r="M43" s="204"/>
    </row>
    <row r="44" spans="1:13" ht="20.100000000000001" customHeight="1" x14ac:dyDescent="0.2">
      <c r="A44" s="205"/>
      <c r="B44" s="206"/>
      <c r="C44" s="206"/>
      <c r="D44" s="206"/>
      <c r="E44" s="206"/>
      <c r="F44" s="206"/>
      <c r="G44" s="206"/>
      <c r="H44" s="206"/>
      <c r="I44" s="206"/>
      <c r="J44" s="206"/>
      <c r="K44" s="206"/>
      <c r="L44" s="206"/>
      <c r="M44" s="207"/>
    </row>
    <row r="45" spans="1:13" ht="20.100000000000001" customHeight="1" x14ac:dyDescent="0.2">
      <c r="A45" s="208"/>
      <c r="B45" s="195"/>
      <c r="C45" s="195"/>
      <c r="D45" s="195"/>
      <c r="E45" s="195"/>
      <c r="F45" s="195"/>
      <c r="G45" s="195"/>
      <c r="H45" s="195"/>
      <c r="I45" s="195"/>
      <c r="J45" s="195"/>
      <c r="K45" s="195"/>
      <c r="L45" s="195"/>
      <c r="M45" s="209"/>
    </row>
    <row r="47" spans="1:13" ht="20.100000000000001" customHeight="1" x14ac:dyDescent="0.3">
      <c r="B47" s="199" t="s">
        <v>19</v>
      </c>
      <c r="C47" s="199"/>
      <c r="D47" s="199"/>
      <c r="E47" s="199"/>
      <c r="F47" s="7"/>
      <c r="G47" s="199" t="s">
        <v>17</v>
      </c>
      <c r="H47" s="200"/>
      <c r="I47" s="200"/>
      <c r="J47" s="7"/>
      <c r="K47" s="199" t="s">
        <v>18</v>
      </c>
      <c r="L47" s="200"/>
    </row>
    <row r="48" spans="1:13" ht="20.100000000000001" customHeight="1" x14ac:dyDescent="0.3">
      <c r="B48" s="199"/>
      <c r="C48" s="199"/>
      <c r="D48" s="199"/>
      <c r="E48" s="199"/>
      <c r="F48" s="7"/>
      <c r="G48" s="200"/>
      <c r="H48" s="200"/>
      <c r="I48" s="200"/>
      <c r="J48" s="7"/>
      <c r="K48" s="200"/>
      <c r="L48" s="200"/>
    </row>
    <row r="49" spans="2:12" ht="20.100000000000001" customHeight="1" x14ac:dyDescent="0.3">
      <c r="B49" s="199"/>
      <c r="C49" s="199"/>
      <c r="D49" s="199"/>
      <c r="E49" s="199"/>
      <c r="F49" s="7"/>
      <c r="G49" s="200"/>
      <c r="H49" s="200"/>
      <c r="I49" s="200"/>
      <c r="J49" s="7"/>
      <c r="K49" s="200"/>
      <c r="L49" s="200"/>
    </row>
  </sheetData>
  <mergeCells count="39">
    <mergeCell ref="B13:H13"/>
    <mergeCell ref="B12:H12"/>
    <mergeCell ref="A5:C5"/>
    <mergeCell ref="A1:C1"/>
    <mergeCell ref="A3:C3"/>
    <mergeCell ref="B8:H8"/>
    <mergeCell ref="B9:H9"/>
    <mergeCell ref="B10:H10"/>
    <mergeCell ref="B11:H11"/>
    <mergeCell ref="D5:M5"/>
    <mergeCell ref="D3:M3"/>
    <mergeCell ref="D1:M1"/>
    <mergeCell ref="B47:E49"/>
    <mergeCell ref="G47:I49"/>
    <mergeCell ref="K47:L49"/>
    <mergeCell ref="B31:H31"/>
    <mergeCell ref="A43:M45"/>
    <mergeCell ref="B35:H35"/>
    <mergeCell ref="B36:H36"/>
    <mergeCell ref="B37:H37"/>
    <mergeCell ref="I34:K34"/>
    <mergeCell ref="A38:H38"/>
    <mergeCell ref="A40:H40"/>
    <mergeCell ref="L17:M17"/>
    <mergeCell ref="B18:H18"/>
    <mergeCell ref="B19:H19"/>
    <mergeCell ref="B28:H28"/>
    <mergeCell ref="I27:K27"/>
    <mergeCell ref="B23:H23"/>
    <mergeCell ref="A15:H15"/>
    <mergeCell ref="A14:H14"/>
    <mergeCell ref="B20:H20"/>
    <mergeCell ref="B22:H22"/>
    <mergeCell ref="B21:H21"/>
    <mergeCell ref="B29:H29"/>
    <mergeCell ref="B30:H30"/>
    <mergeCell ref="A24:H24"/>
    <mergeCell ref="A32:H32"/>
    <mergeCell ref="I17:K17"/>
  </mergeCells>
  <printOptions horizontalCentered="1"/>
  <pageMargins left="0.7" right="0.7" top="1.1000000000000001" bottom="0.3" header="0.3" footer="0.3"/>
  <pageSetup paperSize="9" scale="70" orientation="portrait" r:id="rId1"/>
  <headerFooter>
    <oddHeader>&amp;L&amp;G&amp;C&amp;"Arial Black,Regular"&amp;20BORANG LAPORAN PENILAIAN HARGA: 
&amp;"Arial Black,Italic"SEBUT HARGA&amp;R&amp;"Times New Roman,Bold Italic"&amp;K00+000Semakan 1&amp;K01+000
&amp;"Arial,Bold"&amp;12BEN/UPE/SH/013</oddHeader>
    <oddFooter>&amp;L&amp;"Times New Roman,Bold Italic"&amp;9&amp;K00-047Muka Surat &amp;P dari &amp;N&amp;C&amp;"Times New Roman,Bold Italic"&amp;9&amp;K00-047UNIT PEROLEHAN,
Pejabat Bendahari UTeM&amp;R&amp;"Times New Roman,Bold Italic"&amp;9&amp;K00-047Tel: +606 270 2011 / 2001 / 2004 / 2005 / 2006 / 2014 / 2003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27"/>
  <sheetViews>
    <sheetView zoomScale="64" zoomScaleNormal="64" zoomScaleSheetLayoutView="69" workbookViewId="0">
      <selection activeCell="K23" sqref="K23"/>
    </sheetView>
  </sheetViews>
  <sheetFormatPr defaultColWidth="10.6640625" defaultRowHeight="20.25" x14ac:dyDescent="0.3"/>
  <cols>
    <col min="1" max="1" width="11.33203125" style="44" customWidth="1"/>
    <col min="2" max="2" width="20.5" style="82" customWidth="1"/>
    <col min="3" max="3" width="24" style="83" bestFit="1" customWidth="1"/>
    <col min="4" max="4" width="21.1640625" style="44" customWidth="1"/>
    <col min="5" max="5" width="24.83203125" style="44" customWidth="1"/>
    <col min="6" max="6" width="23.1640625" style="44" customWidth="1"/>
    <col min="7" max="7" width="26.1640625" style="44" bestFit="1" customWidth="1"/>
    <col min="8" max="8" width="23.1640625" style="44" customWidth="1"/>
    <col min="9" max="9" width="23.83203125" style="44" customWidth="1"/>
    <col min="10" max="10" width="21" style="80" bestFit="1" customWidth="1"/>
    <col min="11" max="11" width="27.1640625" style="44" customWidth="1"/>
    <col min="12" max="12" width="21" style="44" bestFit="1" customWidth="1"/>
    <col min="13" max="13" width="24.1640625" style="44" customWidth="1"/>
    <col min="14" max="14" width="24.33203125" style="81" customWidth="1"/>
    <col min="15" max="15" width="24.5" style="81" customWidth="1"/>
    <col min="16" max="19" width="24.33203125" style="81" customWidth="1"/>
    <col min="20" max="20" width="22.83203125" style="81" customWidth="1"/>
    <col min="21" max="21" width="20.6640625" style="81" customWidth="1"/>
    <col min="22" max="22" width="22.1640625" style="81" customWidth="1"/>
    <col min="23" max="23" width="24.33203125" style="81" customWidth="1"/>
    <col min="24" max="24" width="21.1640625" style="81" customWidth="1"/>
    <col min="25" max="16384" width="10.6640625" style="44"/>
  </cols>
  <sheetData>
    <row r="1" spans="1:24" s="43" customFormat="1" x14ac:dyDescent="0.3">
      <c r="A1" s="39"/>
      <c r="B1" s="40"/>
      <c r="C1" s="41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</row>
    <row r="2" spans="1:24" s="43" customFormat="1" ht="16.5" customHeight="1" x14ac:dyDescent="0.3">
      <c r="A2" s="242" t="s">
        <v>106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</row>
    <row r="3" spans="1:24" s="43" customFormat="1" ht="16.5" customHeight="1" x14ac:dyDescent="0.3">
      <c r="A3" s="242"/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</row>
    <row r="4" spans="1:24" s="43" customFormat="1" ht="21" thickBot="1" x14ac:dyDescent="0.35">
      <c r="A4" s="39"/>
      <c r="B4" s="40"/>
      <c r="C4" s="41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</row>
    <row r="5" spans="1:24" ht="41.25" thickBot="1" x14ac:dyDescent="0.35">
      <c r="A5" s="245" t="s">
        <v>25</v>
      </c>
      <c r="B5" s="246"/>
      <c r="C5" s="247"/>
      <c r="D5" s="248" t="s">
        <v>52</v>
      </c>
      <c r="E5" s="249"/>
      <c r="F5" s="249"/>
      <c r="G5" s="250"/>
      <c r="H5" s="178" t="s">
        <v>105</v>
      </c>
      <c r="I5" s="251" t="s">
        <v>29</v>
      </c>
      <c r="J5" s="252"/>
      <c r="K5" s="252"/>
      <c r="L5" s="252"/>
      <c r="M5" s="252"/>
      <c r="N5" s="253"/>
      <c r="O5" s="245" t="s">
        <v>53</v>
      </c>
      <c r="P5" s="246"/>
      <c r="Q5" s="246"/>
      <c r="R5" s="247"/>
      <c r="S5" s="245" t="s">
        <v>54</v>
      </c>
      <c r="T5" s="246"/>
      <c r="U5" s="246"/>
      <c r="V5" s="246"/>
      <c r="W5" s="243" t="s">
        <v>74</v>
      </c>
      <c r="X5" s="243" t="s">
        <v>51</v>
      </c>
    </row>
    <row r="6" spans="1:24" s="51" customFormat="1" ht="61.5" thickBot="1" x14ac:dyDescent="0.25">
      <c r="A6" s="175" t="s">
        <v>3</v>
      </c>
      <c r="B6" s="45" t="s">
        <v>27</v>
      </c>
      <c r="C6" s="152" t="s">
        <v>28</v>
      </c>
      <c r="D6" s="46" t="s">
        <v>67</v>
      </c>
      <c r="E6" s="46" t="s">
        <v>68</v>
      </c>
      <c r="F6" s="46" t="s">
        <v>69</v>
      </c>
      <c r="G6" s="47" t="s">
        <v>50</v>
      </c>
      <c r="H6" s="178" t="s">
        <v>70</v>
      </c>
      <c r="I6" s="48" t="s">
        <v>49</v>
      </c>
      <c r="J6" s="49" t="s">
        <v>48</v>
      </c>
      <c r="K6" s="48" t="s">
        <v>46</v>
      </c>
      <c r="L6" s="48" t="s">
        <v>47</v>
      </c>
      <c r="M6" s="48" t="s">
        <v>46</v>
      </c>
      <c r="N6" s="48" t="s">
        <v>71</v>
      </c>
      <c r="O6" s="48" t="s">
        <v>55</v>
      </c>
      <c r="P6" s="48" t="s">
        <v>56</v>
      </c>
      <c r="Q6" s="48" t="s">
        <v>57</v>
      </c>
      <c r="R6" s="48" t="s">
        <v>72</v>
      </c>
      <c r="S6" s="153" t="s">
        <v>60</v>
      </c>
      <c r="T6" s="50" t="s">
        <v>59</v>
      </c>
      <c r="U6" s="50" t="s">
        <v>58</v>
      </c>
      <c r="V6" s="154" t="s">
        <v>73</v>
      </c>
      <c r="W6" s="254"/>
      <c r="X6" s="244"/>
    </row>
    <row r="7" spans="1:24" s="52" customFormat="1" ht="51" customHeight="1" x14ac:dyDescent="0.2">
      <c r="A7" s="119">
        <v>1</v>
      </c>
      <c r="B7" s="100" t="s">
        <v>5</v>
      </c>
      <c r="C7" s="127">
        <v>10876262.619999999</v>
      </c>
      <c r="D7" s="131">
        <v>155407.32999999999</v>
      </c>
      <c r="E7" s="101">
        <v>152719.88</v>
      </c>
      <c r="F7" s="102">
        <v>147658.18</v>
      </c>
      <c r="G7" s="103">
        <f>SUM(D7:F7)/3</f>
        <v>151928.46333333332</v>
      </c>
      <c r="H7" s="255">
        <v>1000000</v>
      </c>
      <c r="I7" s="260">
        <f>SUM(G7:H7)</f>
        <v>1151928.4633333334</v>
      </c>
      <c r="J7" s="104">
        <f>+C7*2.5%</f>
        <v>271906.56549999997</v>
      </c>
      <c r="K7" s="104">
        <f>I7-J7</f>
        <v>880021.89783333335</v>
      </c>
      <c r="L7" s="104">
        <f>+C7*5%</f>
        <v>543813.13099999994</v>
      </c>
      <c r="M7" s="104">
        <f>SUM(I7-L7)</f>
        <v>608115.33233333344</v>
      </c>
      <c r="N7" s="144">
        <v>0.3</v>
      </c>
      <c r="O7" s="143">
        <v>14577289</v>
      </c>
      <c r="P7" s="105">
        <v>65089.24</v>
      </c>
      <c r="Q7" s="105">
        <f>O7/P7</f>
        <v>223.95850681310768</v>
      </c>
      <c r="R7" s="144">
        <v>0.1</v>
      </c>
      <c r="S7" s="140">
        <v>496558</v>
      </c>
      <c r="T7" s="105">
        <v>50551619</v>
      </c>
      <c r="U7" s="106">
        <f>S7/T7</f>
        <v>9.8227912344409779E-3</v>
      </c>
      <c r="V7" s="136">
        <v>0.1</v>
      </c>
      <c r="W7" s="150">
        <f>N7+R7+V7</f>
        <v>0.5</v>
      </c>
      <c r="X7" s="174"/>
    </row>
    <row r="8" spans="1:24" s="53" customFormat="1" ht="51" customHeight="1" x14ac:dyDescent="0.2">
      <c r="A8" s="120">
        <v>2</v>
      </c>
      <c r="B8" s="107" t="s">
        <v>6</v>
      </c>
      <c r="C8" s="128">
        <f>'[1]BORANG 1'!D7</f>
        <v>11132533.02</v>
      </c>
      <c r="D8" s="132">
        <v>2302330.91</v>
      </c>
      <c r="E8" s="108">
        <v>4110715.11</v>
      </c>
      <c r="F8" s="109">
        <v>2886425.57</v>
      </c>
      <c r="G8" s="110">
        <f>SUM(D8:F8)/3</f>
        <v>3099823.8633333333</v>
      </c>
      <c r="H8" s="256">
        <v>0</v>
      </c>
      <c r="I8" s="261">
        <f>SUM(G8:H8)</f>
        <v>3099823.8633333333</v>
      </c>
      <c r="J8" s="111">
        <f>+C8*2.5%</f>
        <v>278313.32549999998</v>
      </c>
      <c r="K8" s="111">
        <f>I8-J8</f>
        <v>2821510.5378333335</v>
      </c>
      <c r="L8" s="111">
        <f>+C8*5%</f>
        <v>556626.65099999995</v>
      </c>
      <c r="M8" s="111">
        <f>SUM(I8-L8)</f>
        <v>2543197.2123333332</v>
      </c>
      <c r="N8" s="146">
        <v>0.3</v>
      </c>
      <c r="O8" s="145">
        <v>59330.080000000002</v>
      </c>
      <c r="P8" s="112">
        <v>12615.13</v>
      </c>
      <c r="Q8" s="113">
        <f>O8/P8</f>
        <v>4.7030890684440037</v>
      </c>
      <c r="R8" s="146">
        <v>0.05</v>
      </c>
      <c r="S8" s="141">
        <v>441599</v>
      </c>
      <c r="T8" s="112">
        <v>11290959</v>
      </c>
      <c r="U8" s="114">
        <f>S8/T8</f>
        <v>3.9110849662991429E-2</v>
      </c>
      <c r="V8" s="137">
        <v>0.1</v>
      </c>
      <c r="W8" s="151">
        <f>N8+R8+V8</f>
        <v>0.44999999999999996</v>
      </c>
      <c r="X8" s="173"/>
    </row>
    <row r="9" spans="1:24" s="53" customFormat="1" ht="51" customHeight="1" x14ac:dyDescent="0.2">
      <c r="A9" s="121">
        <v>3</v>
      </c>
      <c r="B9" s="107" t="s">
        <v>7</v>
      </c>
      <c r="C9" s="129">
        <f>'[1]BORANG 1'!D8</f>
        <v>11186518</v>
      </c>
      <c r="D9" s="133">
        <v>243943.73</v>
      </c>
      <c r="E9" s="116">
        <v>523208.72</v>
      </c>
      <c r="F9" s="115">
        <v>383381.13</v>
      </c>
      <c r="G9" s="110">
        <f>SUM(D9:F9)/3</f>
        <v>383511.19333333336</v>
      </c>
      <c r="H9" s="257">
        <v>500000</v>
      </c>
      <c r="I9" s="261">
        <f>SUM(G9:H9)</f>
        <v>883511.19333333336</v>
      </c>
      <c r="J9" s="111">
        <f>+C9*2.5%</f>
        <v>279662.95</v>
      </c>
      <c r="K9" s="111">
        <f>I9-J9</f>
        <v>603848.2433333334</v>
      </c>
      <c r="L9" s="111">
        <f>+C9*5%</f>
        <v>559325.9</v>
      </c>
      <c r="M9" s="111">
        <f>SUM(I9-L9)</f>
        <v>324185.29333333333</v>
      </c>
      <c r="N9" s="146">
        <v>0.3</v>
      </c>
      <c r="O9" s="147">
        <v>2053036</v>
      </c>
      <c r="P9" s="113">
        <v>910744</v>
      </c>
      <c r="Q9" s="113">
        <f>O9/P9</f>
        <v>2.2542404890946304</v>
      </c>
      <c r="R9" s="146">
        <v>0.05</v>
      </c>
      <c r="S9" s="142">
        <v>86025</v>
      </c>
      <c r="T9" s="113">
        <v>3930054</v>
      </c>
      <c r="U9" s="114">
        <f>S9/T9</f>
        <v>2.1889012212045943E-2</v>
      </c>
      <c r="V9" s="137">
        <v>0.1</v>
      </c>
      <c r="W9" s="151">
        <f>N9+R9+V9</f>
        <v>0.44999999999999996</v>
      </c>
      <c r="X9" s="171"/>
    </row>
    <row r="10" spans="1:24" s="53" customFormat="1" ht="51" customHeight="1" x14ac:dyDescent="0.2">
      <c r="A10" s="121">
        <v>4</v>
      </c>
      <c r="B10" s="107" t="s">
        <v>8</v>
      </c>
      <c r="C10" s="129"/>
      <c r="D10" s="134"/>
      <c r="E10" s="117"/>
      <c r="F10" s="118"/>
      <c r="G10" s="110">
        <f t="shared" ref="G10:G11" si="0">SUM(D10:F10)/3</f>
        <v>0</v>
      </c>
      <c r="H10" s="257"/>
      <c r="I10" s="261">
        <f>SUM(G10:H10)</f>
        <v>0</v>
      </c>
      <c r="J10" s="111">
        <f t="shared" ref="J10:J11" si="1">+C10*2.5%</f>
        <v>0</v>
      </c>
      <c r="K10" s="111">
        <f t="shared" ref="K10:K11" si="2">I10-J10</f>
        <v>0</v>
      </c>
      <c r="L10" s="111">
        <f t="shared" ref="L10:L11" si="3">+C10*5%</f>
        <v>0</v>
      </c>
      <c r="M10" s="111">
        <f t="shared" ref="M10:M11" si="4">SUM(I10-L10)</f>
        <v>0</v>
      </c>
      <c r="N10" s="148"/>
      <c r="O10" s="147">
        <v>0</v>
      </c>
      <c r="P10" s="113">
        <v>0</v>
      </c>
      <c r="Q10" s="113" t="e">
        <f t="shared" ref="Q10:Q12" si="5">O10/P10</f>
        <v>#DIV/0!</v>
      </c>
      <c r="R10" s="148"/>
      <c r="S10" s="142">
        <v>0</v>
      </c>
      <c r="T10" s="113">
        <v>0</v>
      </c>
      <c r="U10" s="114" t="e">
        <f t="shared" ref="U10:U11" si="6">S10/T10</f>
        <v>#DIV/0!</v>
      </c>
      <c r="V10" s="138"/>
      <c r="W10" s="151">
        <f t="shared" ref="W10:W11" si="7">N10+R10+V10</f>
        <v>0</v>
      </c>
      <c r="X10" s="171"/>
    </row>
    <row r="11" spans="1:24" s="53" customFormat="1" ht="51" customHeight="1" thickBot="1" x14ac:dyDescent="0.25">
      <c r="A11" s="122">
        <v>5</v>
      </c>
      <c r="B11" s="123" t="s">
        <v>9</v>
      </c>
      <c r="C11" s="130"/>
      <c r="D11" s="135"/>
      <c r="E11" s="125"/>
      <c r="F11" s="124"/>
      <c r="G11" s="126">
        <f t="shared" si="0"/>
        <v>0</v>
      </c>
      <c r="H11" s="258"/>
      <c r="I11" s="262">
        <f>SUM(G11:H11)</f>
        <v>0</v>
      </c>
      <c r="J11" s="266">
        <f t="shared" si="1"/>
        <v>0</v>
      </c>
      <c r="K11" s="266">
        <f t="shared" si="2"/>
        <v>0</v>
      </c>
      <c r="L11" s="266">
        <f t="shared" si="3"/>
        <v>0</v>
      </c>
      <c r="M11" s="266">
        <f t="shared" si="4"/>
        <v>0</v>
      </c>
      <c r="N11" s="149"/>
      <c r="O11" s="147">
        <v>0</v>
      </c>
      <c r="P11" s="113">
        <v>0</v>
      </c>
      <c r="Q11" s="113" t="e">
        <f t="shared" si="5"/>
        <v>#DIV/0!</v>
      </c>
      <c r="R11" s="149"/>
      <c r="S11" s="142">
        <v>0</v>
      </c>
      <c r="T11" s="113">
        <v>0</v>
      </c>
      <c r="U11" s="114" t="e">
        <f t="shared" si="6"/>
        <v>#DIV/0!</v>
      </c>
      <c r="V11" s="139"/>
      <c r="W11" s="151">
        <f t="shared" si="7"/>
        <v>0</v>
      </c>
      <c r="X11" s="172"/>
    </row>
    <row r="12" spans="1:24" s="53" customFormat="1" ht="83.25" hidden="1" customHeight="1" thickBot="1" x14ac:dyDescent="0.25">
      <c r="A12" s="91"/>
      <c r="B12" s="92"/>
      <c r="C12" s="93"/>
      <c r="D12" s="94"/>
      <c r="E12" s="95"/>
      <c r="F12" s="96"/>
      <c r="G12" s="97"/>
      <c r="H12" s="259"/>
      <c r="I12" s="99"/>
      <c r="J12" s="98"/>
      <c r="K12" s="98"/>
      <c r="L12" s="98"/>
      <c r="M12" s="98"/>
      <c r="N12" s="54"/>
      <c r="O12" s="147">
        <v>2053036</v>
      </c>
      <c r="P12" s="113">
        <v>910744</v>
      </c>
      <c r="Q12" s="113">
        <f t="shared" si="5"/>
        <v>2.2542404890946304</v>
      </c>
      <c r="R12" s="54"/>
      <c r="S12" s="142">
        <v>86025</v>
      </c>
      <c r="T12" s="54"/>
      <c r="U12" s="54"/>
      <c r="V12" s="54"/>
      <c r="W12" s="54"/>
      <c r="X12" s="177"/>
    </row>
    <row r="13" spans="1:24" s="90" customFormat="1" ht="41.25" customHeight="1" x14ac:dyDescent="0.2">
      <c r="A13" s="84" t="s">
        <v>75</v>
      </c>
      <c r="B13" s="85"/>
      <c r="C13" s="85"/>
      <c r="D13" s="236" t="s">
        <v>45</v>
      </c>
      <c r="E13" s="237"/>
      <c r="F13" s="237"/>
      <c r="G13" s="237"/>
      <c r="H13" s="237"/>
      <c r="I13" s="263" t="s">
        <v>32</v>
      </c>
      <c r="J13" s="86"/>
      <c r="K13" s="86"/>
      <c r="L13" s="86"/>
      <c r="M13" s="86"/>
      <c r="N13" s="87"/>
      <c r="O13" s="56" t="s">
        <v>79</v>
      </c>
      <c r="P13" s="88"/>
      <c r="Q13" s="88"/>
      <c r="R13" s="89"/>
      <c r="S13" s="226" t="s">
        <v>34</v>
      </c>
      <c r="T13" s="232"/>
      <c r="U13" s="88"/>
      <c r="V13" s="89"/>
      <c r="W13" s="226" t="s">
        <v>77</v>
      </c>
      <c r="X13" s="227"/>
    </row>
    <row r="14" spans="1:24" s="57" customFormat="1" ht="49.5" customHeight="1" x14ac:dyDescent="0.3">
      <c r="A14" s="223" t="s">
        <v>76</v>
      </c>
      <c r="B14" s="224"/>
      <c r="C14" s="225"/>
      <c r="D14" s="223" t="s">
        <v>78</v>
      </c>
      <c r="E14" s="224"/>
      <c r="F14" s="224"/>
      <c r="G14" s="224"/>
      <c r="H14" s="224"/>
      <c r="I14" s="223" t="s">
        <v>44</v>
      </c>
      <c r="J14" s="224"/>
      <c r="K14" s="224"/>
      <c r="L14" s="224"/>
      <c r="M14" s="224"/>
      <c r="N14" s="225"/>
      <c r="O14" s="223" t="s">
        <v>103</v>
      </c>
      <c r="P14" s="224"/>
      <c r="Q14" s="224"/>
      <c r="R14" s="225"/>
      <c r="S14" s="233" t="s">
        <v>104</v>
      </c>
      <c r="T14" s="234"/>
      <c r="U14" s="234"/>
      <c r="V14" s="235"/>
      <c r="W14" s="228"/>
      <c r="X14" s="229"/>
    </row>
    <row r="15" spans="1:24" s="55" customFormat="1" ht="27" customHeight="1" x14ac:dyDescent="0.2">
      <c r="A15" s="58"/>
      <c r="C15" s="59" t="s">
        <v>42</v>
      </c>
      <c r="D15" s="60"/>
      <c r="E15" s="61"/>
      <c r="F15" s="61"/>
      <c r="G15" s="61"/>
      <c r="H15" s="61"/>
      <c r="I15" s="64"/>
      <c r="J15" s="62"/>
      <c r="K15" s="62"/>
      <c r="L15" s="62"/>
      <c r="M15" s="62"/>
      <c r="N15" s="63"/>
      <c r="O15" s="223"/>
      <c r="P15" s="224"/>
      <c r="Q15" s="224"/>
      <c r="R15" s="225"/>
      <c r="S15" s="233"/>
      <c r="T15" s="234"/>
      <c r="U15" s="234"/>
      <c r="V15" s="235"/>
      <c r="W15" s="228"/>
      <c r="X15" s="229"/>
    </row>
    <row r="16" spans="1:24" s="55" customFormat="1" ht="27" customHeight="1" x14ac:dyDescent="0.2">
      <c r="A16" s="240" t="s">
        <v>35</v>
      </c>
      <c r="B16" s="241"/>
      <c r="C16" s="37">
        <v>0.3</v>
      </c>
      <c r="D16" s="238" t="s">
        <v>43</v>
      </c>
      <c r="E16" s="239"/>
      <c r="F16" s="239"/>
      <c r="G16" s="239"/>
      <c r="H16" s="239"/>
      <c r="I16" s="264"/>
      <c r="K16" s="66"/>
      <c r="L16" s="66"/>
      <c r="M16" s="66"/>
      <c r="N16" s="59" t="s">
        <v>42</v>
      </c>
      <c r="O16" s="64"/>
      <c r="P16" s="62"/>
      <c r="Q16" s="62"/>
      <c r="R16" s="59" t="s">
        <v>42</v>
      </c>
      <c r="S16" s="64"/>
      <c r="T16" s="62"/>
      <c r="U16" s="62"/>
      <c r="V16" s="59" t="s">
        <v>42</v>
      </c>
      <c r="W16" s="228"/>
      <c r="X16" s="229"/>
    </row>
    <row r="17" spans="1:24" s="55" customFormat="1" ht="27" customHeight="1" x14ac:dyDescent="0.2">
      <c r="A17" s="176" t="s">
        <v>102</v>
      </c>
      <c r="B17" s="36"/>
      <c r="C17" s="37">
        <v>0.2</v>
      </c>
      <c r="D17" s="223" t="s">
        <v>61</v>
      </c>
      <c r="E17" s="224"/>
      <c r="F17" s="224"/>
      <c r="G17" s="224"/>
      <c r="H17" s="224"/>
      <c r="I17" s="58" t="s">
        <v>41</v>
      </c>
      <c r="N17" s="65">
        <v>0.3</v>
      </c>
      <c r="O17" s="55" t="s">
        <v>62</v>
      </c>
      <c r="P17" s="62"/>
      <c r="Q17" s="62"/>
      <c r="R17" s="65">
        <v>0.1</v>
      </c>
      <c r="S17" s="55" t="s">
        <v>65</v>
      </c>
      <c r="T17" s="62"/>
      <c r="U17" s="62"/>
      <c r="V17" s="65">
        <v>0.1</v>
      </c>
      <c r="W17" s="228"/>
      <c r="X17" s="229"/>
    </row>
    <row r="18" spans="1:24" s="55" customFormat="1" ht="27" customHeight="1" x14ac:dyDescent="0.2">
      <c r="A18" s="221" t="s">
        <v>100</v>
      </c>
      <c r="B18" s="222"/>
      <c r="C18" s="37">
        <v>0.1</v>
      </c>
      <c r="D18" s="60"/>
      <c r="E18" s="61"/>
      <c r="F18" s="61"/>
      <c r="G18" s="61"/>
      <c r="H18" s="61"/>
      <c r="I18" s="58" t="s">
        <v>40</v>
      </c>
      <c r="N18" s="65">
        <v>0.2</v>
      </c>
      <c r="O18" s="55" t="s">
        <v>63</v>
      </c>
      <c r="P18" s="62"/>
      <c r="Q18" s="62"/>
      <c r="R18" s="65">
        <v>0.05</v>
      </c>
      <c r="S18" s="55" t="s">
        <v>66</v>
      </c>
      <c r="T18" s="62"/>
      <c r="U18" s="62"/>
      <c r="V18" s="65">
        <v>0</v>
      </c>
      <c r="W18" s="228"/>
      <c r="X18" s="229"/>
    </row>
    <row r="19" spans="1:24" s="55" customFormat="1" ht="27" customHeight="1" x14ac:dyDescent="0.2">
      <c r="A19" s="35" t="s">
        <v>101</v>
      </c>
      <c r="B19" s="170"/>
      <c r="C19" s="38">
        <v>0.05</v>
      </c>
      <c r="D19" s="60"/>
      <c r="E19" s="61"/>
      <c r="F19" s="61"/>
      <c r="G19" s="61"/>
      <c r="H19" s="61"/>
      <c r="I19" s="58" t="s">
        <v>39</v>
      </c>
      <c r="N19" s="65">
        <v>0</v>
      </c>
      <c r="O19" s="55" t="s">
        <v>64</v>
      </c>
      <c r="P19" s="62"/>
      <c r="Q19" s="62"/>
      <c r="R19" s="65">
        <v>0</v>
      </c>
      <c r="T19" s="62"/>
      <c r="U19" s="62"/>
      <c r="V19" s="67"/>
      <c r="W19" s="228"/>
      <c r="X19" s="229"/>
    </row>
    <row r="20" spans="1:24" s="75" customFormat="1" ht="33.75" customHeight="1" thickBot="1" x14ac:dyDescent="0.35">
      <c r="A20" s="68"/>
      <c r="B20" s="69"/>
      <c r="C20" s="69"/>
      <c r="D20" s="68"/>
      <c r="E20" s="69"/>
      <c r="F20" s="69"/>
      <c r="G20" s="69"/>
      <c r="H20" s="69"/>
      <c r="I20" s="265"/>
      <c r="J20" s="70"/>
      <c r="K20" s="70"/>
      <c r="L20" s="70"/>
      <c r="M20" s="70"/>
      <c r="N20" s="71"/>
      <c r="O20" s="70"/>
      <c r="P20" s="72"/>
      <c r="Q20" s="72"/>
      <c r="R20" s="73"/>
      <c r="S20" s="74"/>
      <c r="T20" s="72"/>
      <c r="U20" s="72"/>
      <c r="V20" s="73"/>
      <c r="W20" s="230"/>
      <c r="X20" s="231"/>
    </row>
    <row r="21" spans="1:24" s="75" customFormat="1" ht="34.5" customHeight="1" x14ac:dyDescent="0.3">
      <c r="A21" s="76"/>
      <c r="B21" s="77"/>
      <c r="C21" s="78"/>
      <c r="I21" s="55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</row>
    <row r="22" spans="1:24" ht="9" customHeight="1" x14ac:dyDescent="0.3">
      <c r="B22" s="44"/>
      <c r="C22" s="44"/>
    </row>
    <row r="23" spans="1:24" ht="26.25" customHeight="1" x14ac:dyDescent="0.3">
      <c r="B23" s="44"/>
      <c r="C23" s="44"/>
    </row>
    <row r="24" spans="1:24" ht="26.25" customHeight="1" x14ac:dyDescent="0.3">
      <c r="B24" s="44"/>
      <c r="C24" s="44"/>
    </row>
    <row r="25" spans="1:24" ht="26.25" customHeight="1" x14ac:dyDescent="0.3"/>
    <row r="26" spans="1:24" x14ac:dyDescent="0.3">
      <c r="B26" s="44"/>
      <c r="C26" s="44"/>
    </row>
    <row r="27" spans="1:24" x14ac:dyDescent="0.3">
      <c r="B27" s="44"/>
      <c r="C27" s="44"/>
    </row>
  </sheetData>
  <mergeCells count="21">
    <mergeCell ref="A2:X3"/>
    <mergeCell ref="X5:X6"/>
    <mergeCell ref="O5:R5"/>
    <mergeCell ref="S5:V5"/>
    <mergeCell ref="A5:C5"/>
    <mergeCell ref="D5:G5"/>
    <mergeCell ref="I5:N5"/>
    <mergeCell ref="W5:W6"/>
    <mergeCell ref="A18:B18"/>
    <mergeCell ref="I14:N14"/>
    <mergeCell ref="W13:X13"/>
    <mergeCell ref="W14:X20"/>
    <mergeCell ref="O14:R15"/>
    <mergeCell ref="S13:T13"/>
    <mergeCell ref="S14:V15"/>
    <mergeCell ref="D13:H13"/>
    <mergeCell ref="D14:H14"/>
    <mergeCell ref="D16:H16"/>
    <mergeCell ref="D17:H17"/>
    <mergeCell ref="A14:C14"/>
    <mergeCell ref="A16:B16"/>
  </mergeCells>
  <pageMargins left="0.23622047244094491" right="0.23622047244094491" top="0.74803149606299213" bottom="0.74803149606299213" header="0.31496062992125984" footer="0.31496062992125984"/>
  <pageSetup paperSize="8" scale="40" fitToHeight="0" orientation="landscape" horizontalDpi="1200" verticalDpi="1200" r:id="rId1"/>
  <colBreaks count="1" manualBreakCount="1">
    <brk id="24" max="2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L41" sqref="L41"/>
    </sheetView>
  </sheetViews>
  <sheetFormatPr defaultRowHeight="12.75" x14ac:dyDescent="0.2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D29"/>
  <sheetViews>
    <sheetView topLeftCell="A4" workbookViewId="0">
      <selection activeCell="D21" sqref="D21"/>
    </sheetView>
  </sheetViews>
  <sheetFormatPr defaultRowHeight="16.5" x14ac:dyDescent="0.3"/>
  <cols>
    <col min="1" max="1" width="9.33203125" style="157"/>
    <col min="2" max="2" width="61.6640625" style="157" customWidth="1"/>
    <col min="3" max="3" width="13.5" style="157" customWidth="1"/>
    <col min="4" max="4" width="24.33203125" style="157" customWidth="1"/>
    <col min="5" max="16384" width="9.33203125" style="157"/>
  </cols>
  <sheetData>
    <row r="2" spans="1:4" x14ac:dyDescent="0.3">
      <c r="A2" s="165" t="s">
        <v>88</v>
      </c>
    </row>
    <row r="4" spans="1:4" x14ac:dyDescent="0.3">
      <c r="A4" s="1"/>
      <c r="B4" s="3" t="s">
        <v>15</v>
      </c>
      <c r="C4" s="1"/>
    </row>
    <row r="5" spans="1:4" x14ac:dyDescent="0.3">
      <c r="A5" s="16" t="s">
        <v>3</v>
      </c>
      <c r="B5" s="16" t="s">
        <v>4</v>
      </c>
      <c r="C5" s="16" t="s">
        <v>30</v>
      </c>
    </row>
    <row r="6" spans="1:4" x14ac:dyDescent="0.3">
      <c r="A6" s="8">
        <v>1</v>
      </c>
      <c r="B6" s="17" t="s">
        <v>81</v>
      </c>
      <c r="C6" s="23">
        <v>0.01</v>
      </c>
    </row>
    <row r="7" spans="1:4" x14ac:dyDescent="0.3">
      <c r="A7" s="8">
        <v>2</v>
      </c>
      <c r="B7" s="17" t="s">
        <v>82</v>
      </c>
      <c r="C7" s="23">
        <v>0</v>
      </c>
    </row>
    <row r="8" spans="1:4" x14ac:dyDescent="0.3">
      <c r="A8" s="10"/>
      <c r="B8" s="11"/>
      <c r="C8" s="156"/>
    </row>
    <row r="9" spans="1:4" x14ac:dyDescent="0.3">
      <c r="A9" s="10"/>
      <c r="B9" s="11"/>
      <c r="C9" s="13"/>
    </row>
    <row r="10" spans="1:4" x14ac:dyDescent="0.3">
      <c r="A10" s="1"/>
      <c r="B10" s="3" t="s">
        <v>31</v>
      </c>
      <c r="C10" s="15"/>
    </row>
    <row r="11" spans="1:4" x14ac:dyDescent="0.3">
      <c r="A11" s="155" t="s">
        <v>3</v>
      </c>
      <c r="B11" s="155" t="s">
        <v>4</v>
      </c>
      <c r="C11" s="155" t="s">
        <v>30</v>
      </c>
      <c r="D11" s="155" t="s">
        <v>87</v>
      </c>
    </row>
    <row r="12" spans="1:4" ht="21.75" customHeight="1" x14ac:dyDescent="0.3">
      <c r="A12" s="21">
        <v>1</v>
      </c>
      <c r="B12" s="166" t="s">
        <v>96</v>
      </c>
      <c r="C12" s="159">
        <v>0.3</v>
      </c>
      <c r="D12" s="160" t="s">
        <v>83</v>
      </c>
    </row>
    <row r="13" spans="1:4" ht="21.75" customHeight="1" x14ac:dyDescent="0.3">
      <c r="A13" s="21">
        <v>2</v>
      </c>
      <c r="B13" s="158" t="s">
        <v>97</v>
      </c>
      <c r="C13" s="159">
        <v>0.2</v>
      </c>
      <c r="D13" s="160" t="s">
        <v>84</v>
      </c>
    </row>
    <row r="14" spans="1:4" ht="21.75" customHeight="1" x14ac:dyDescent="0.3">
      <c r="A14" s="21">
        <v>3</v>
      </c>
      <c r="B14" s="158" t="s">
        <v>98</v>
      </c>
      <c r="C14" s="159">
        <v>0.1</v>
      </c>
      <c r="D14" s="160" t="s">
        <v>85</v>
      </c>
    </row>
    <row r="15" spans="1:4" ht="21.75" customHeight="1" x14ac:dyDescent="0.3">
      <c r="A15" s="21">
        <v>4</v>
      </c>
      <c r="B15" s="158" t="s">
        <v>99</v>
      </c>
      <c r="C15" s="159">
        <v>0.05</v>
      </c>
      <c r="D15" s="160" t="s">
        <v>86</v>
      </c>
    </row>
    <row r="16" spans="1:4" x14ac:dyDescent="0.3">
      <c r="A16" s="1"/>
      <c r="B16" s="1"/>
      <c r="C16" s="1"/>
    </row>
    <row r="17" spans="1:3" x14ac:dyDescent="0.3">
      <c r="A17" s="1"/>
      <c r="B17" s="1"/>
      <c r="C17" s="1"/>
    </row>
    <row r="18" spans="1:3" x14ac:dyDescent="0.3">
      <c r="A18" s="1"/>
      <c r="B18" s="27" t="s">
        <v>108</v>
      </c>
      <c r="C18" s="15"/>
    </row>
    <row r="19" spans="1:3" x14ac:dyDescent="0.3">
      <c r="A19" s="155" t="s">
        <v>3</v>
      </c>
      <c r="B19" s="155" t="s">
        <v>4</v>
      </c>
      <c r="C19" s="169" t="s">
        <v>30</v>
      </c>
    </row>
    <row r="20" spans="1:3" ht="49.5" x14ac:dyDescent="0.3">
      <c r="A20" s="22">
        <v>1</v>
      </c>
      <c r="B20" s="158" t="s">
        <v>89</v>
      </c>
      <c r="C20" s="159">
        <v>0.1</v>
      </c>
    </row>
    <row r="21" spans="1:3" ht="49.5" x14ac:dyDescent="0.3">
      <c r="A21" s="22">
        <v>2</v>
      </c>
      <c r="B21" s="158" t="s">
        <v>90</v>
      </c>
      <c r="C21" s="159">
        <v>0.05</v>
      </c>
    </row>
    <row r="22" spans="1:3" ht="33" x14ac:dyDescent="0.3">
      <c r="A22" s="22">
        <v>3</v>
      </c>
      <c r="B22" s="158" t="s">
        <v>91</v>
      </c>
      <c r="C22" s="159">
        <v>0</v>
      </c>
    </row>
    <row r="25" spans="1:3" x14ac:dyDescent="0.3">
      <c r="A25" s="1"/>
      <c r="B25" s="27" t="s">
        <v>95</v>
      </c>
      <c r="C25" s="161"/>
    </row>
    <row r="26" spans="1:3" x14ac:dyDescent="0.3">
      <c r="A26" s="162" t="s">
        <v>3</v>
      </c>
      <c r="B26" s="162" t="s">
        <v>4</v>
      </c>
      <c r="C26" s="169" t="s">
        <v>30</v>
      </c>
    </row>
    <row r="27" spans="1:3" x14ac:dyDescent="0.3">
      <c r="A27" s="22">
        <v>1</v>
      </c>
      <c r="B27" s="163" t="s">
        <v>92</v>
      </c>
      <c r="C27" s="31">
        <v>0.05</v>
      </c>
    </row>
    <row r="28" spans="1:3" x14ac:dyDescent="0.3">
      <c r="A28" s="22">
        <v>2</v>
      </c>
      <c r="B28" s="163" t="s">
        <v>93</v>
      </c>
      <c r="C28" s="164">
        <v>2.5000000000000001E-2</v>
      </c>
    </row>
    <row r="29" spans="1:3" x14ac:dyDescent="0.3">
      <c r="A29" s="22">
        <v>3</v>
      </c>
      <c r="B29" s="163" t="s">
        <v>94</v>
      </c>
      <c r="C29" s="31">
        <v>0</v>
      </c>
    </row>
  </sheetData>
  <pageMargins left="0.7" right="0.7" top="0.75" bottom="0.75" header="0.3" footer="0.3"/>
  <pageSetup paperSize="9" scale="97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RINGKASAN</vt:lpstr>
      <vt:lpstr>KEMUDAHAN KEWANGAN</vt:lpstr>
      <vt:lpstr>KIRAAN BUMI</vt:lpstr>
      <vt:lpstr>RUJUKAN SKOR</vt:lpstr>
      <vt:lpstr>'KEMUDAHAN KEWANGAN'!Print_Area</vt:lpstr>
      <vt:lpstr>RINGKASAN!Print_Titles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FAIZAL AZMIR BIN ABD. AZIZ</dc:creator>
  <cp:lastModifiedBy>FARAH FARHANAH BINTI MD LANI</cp:lastModifiedBy>
  <cp:lastPrinted>2024-05-09T00:51:08Z</cp:lastPrinted>
  <dcterms:created xsi:type="dcterms:W3CDTF">2017-11-23T03:28:30Z</dcterms:created>
  <dcterms:modified xsi:type="dcterms:W3CDTF">2024-05-09T00:55:25Z</dcterms:modified>
</cp:coreProperties>
</file>